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\Reportes\54. Inversiones ejercidas\Dic 2019\"/>
    </mc:Choice>
  </mc:AlternateContent>
  <xr:revisionPtr revIDLastSave="0" documentId="13_ncr:1_{5EB466C3-BC90-4125-BAA2-ED295E087329}" xr6:coauthVersionLast="44" xr6:coauthVersionMax="44" xr10:uidLastSave="{00000000-0000-0000-0000-000000000000}"/>
  <bookViews>
    <workbookView xWindow="23145" yWindow="5730" windowWidth="24300" windowHeight="15240" xr2:uid="{4F8FE5C1-7964-4CF4-935F-3987322C159F}"/>
  </bookViews>
  <sheets>
    <sheet name="Inversiones" sheetId="1" r:id="rId1"/>
    <sheet name="Detalle inversiones por mes" sheetId="15" r:id="rId2"/>
    <sheet name="gráfico" sheetId="2" state="hidden" r:id="rId3"/>
    <sheet name="din anual" sheetId="17" state="hidden" r:id="rId4"/>
    <sheet name="anual" sheetId="1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4" hidden="1">anual!$A$1:$I$94</definedName>
    <definedName name="_xlnm._FilterDatabase" localSheetId="1" hidden="1">'Detalle inversiones por mes'!$H$9:$I$121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as">#REF!</definedName>
    <definedName name="atendido">OFFSET('[2]Hoja5 (2)'!$R$4,0,0,'[2]Hoja5 (2)'!$L$1,1)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cuadro">#REF!</definedName>
    <definedName name="D">#REF!</definedName>
    <definedName name="Database">#REF!</definedName>
    <definedName name="datos">[3]Producción!$A$3:$J$1334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>#REF!</definedName>
    <definedName name="Print_Area" localSheetId="0">Inversiones!$A$1:$K$120</definedName>
    <definedName name="proceso">OFFSET('[2]Hoja5 (2)'!$S$4,0,0,'[2]Hoja5 (2)'!$L$1,1)</definedName>
    <definedName name="ProspName">[1]INPUT!$C$2</definedName>
    <definedName name="proyecto">[6]Catalogo!$D$3:$F$69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17.Pestaña">#REF!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92" r:id="rId12"/>
    <pivotCache cacheId="96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2" l="1"/>
  <c r="C24" i="2"/>
  <c r="D24" i="2"/>
  <c r="E24" i="2"/>
  <c r="F24" i="2"/>
  <c r="G24" i="2"/>
  <c r="B25" i="2"/>
  <c r="C25" i="2"/>
  <c r="D25" i="2"/>
  <c r="E25" i="2"/>
  <c r="F25" i="2"/>
  <c r="G25" i="2"/>
  <c r="B26" i="2"/>
  <c r="C26" i="2"/>
  <c r="D26" i="2"/>
  <c r="E26" i="2"/>
  <c r="F26" i="2"/>
  <c r="G26" i="2"/>
  <c r="B27" i="2"/>
  <c r="C27" i="2"/>
  <c r="D27" i="2"/>
  <c r="E27" i="2"/>
  <c r="F27" i="2"/>
  <c r="G27" i="2"/>
  <c r="B28" i="2"/>
  <c r="C28" i="2"/>
  <c r="D28" i="2"/>
  <c r="E28" i="2"/>
  <c r="F28" i="2"/>
  <c r="G28" i="2"/>
  <c r="B29" i="2"/>
  <c r="C29" i="2"/>
  <c r="D29" i="2"/>
  <c r="E29" i="2"/>
  <c r="F29" i="2"/>
  <c r="G29" i="2"/>
  <c r="B30" i="2"/>
  <c r="C30" i="2"/>
  <c r="D30" i="2"/>
  <c r="E30" i="2"/>
  <c r="F30" i="2"/>
  <c r="G30" i="2"/>
  <c r="B31" i="2"/>
  <c r="C31" i="2"/>
  <c r="D31" i="2"/>
  <c r="E31" i="2"/>
  <c r="F31" i="2"/>
  <c r="G31" i="2"/>
  <c r="B32" i="2"/>
  <c r="C32" i="2"/>
  <c r="D32" i="2"/>
  <c r="E32" i="2"/>
  <c r="F32" i="2"/>
  <c r="G32" i="2"/>
  <c r="B33" i="2"/>
  <c r="C33" i="2"/>
  <c r="D33" i="2"/>
  <c r="E33" i="2"/>
  <c r="F33" i="2"/>
  <c r="G33" i="2"/>
  <c r="G23" i="2"/>
  <c r="C23" i="2"/>
  <c r="D23" i="2"/>
  <c r="E23" i="2"/>
  <c r="F23" i="2"/>
  <c r="B23" i="2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24" i="1"/>
  <c r="E8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B243" i="15"/>
  <c r="B244" i="15"/>
  <c r="B245" i="15"/>
  <c r="B246" i="15"/>
  <c r="B247" i="15"/>
  <c r="B248" i="15"/>
  <c r="B249" i="15"/>
  <c r="B250" i="15"/>
  <c r="B251" i="15"/>
  <c r="B252" i="15"/>
  <c r="B253" i="15"/>
  <c r="B254" i="15"/>
  <c r="B255" i="15"/>
  <c r="B256" i="15"/>
  <c r="B257" i="15"/>
  <c r="B258" i="15"/>
  <c r="B259" i="15"/>
  <c r="B260" i="15"/>
  <c r="B261" i="15"/>
  <c r="B262" i="15"/>
  <c r="B263" i="15"/>
  <c r="B264" i="15"/>
  <c r="B265" i="15"/>
  <c r="B266" i="15"/>
  <c r="B267" i="15"/>
  <c r="B268" i="15"/>
  <c r="B269" i="15"/>
  <c r="B270" i="15"/>
  <c r="B271" i="15"/>
  <c r="B272" i="15"/>
  <c r="B273" i="15"/>
  <c r="B274" i="15"/>
  <c r="B275" i="15"/>
  <c r="B276" i="15"/>
  <c r="B277" i="15"/>
  <c r="B278" i="15"/>
  <c r="B279" i="15"/>
  <c r="B280" i="15"/>
  <c r="B281" i="15"/>
  <c r="B282" i="15"/>
  <c r="B283" i="15"/>
  <c r="B284" i="15"/>
  <c r="B285" i="15"/>
  <c r="B286" i="15"/>
  <c r="B287" i="15"/>
  <c r="B288" i="15"/>
  <c r="B289" i="15"/>
  <c r="B290" i="15"/>
  <c r="B291" i="15"/>
  <c r="B292" i="15"/>
  <c r="B293" i="15"/>
  <c r="B294" i="15"/>
  <c r="B295" i="15"/>
  <c r="B296" i="15"/>
  <c r="B297" i="15"/>
  <c r="B298" i="15"/>
  <c r="B299" i="15"/>
  <c r="B300" i="15"/>
  <c r="B301" i="15"/>
  <c r="B302" i="15"/>
  <c r="B303" i="15"/>
  <c r="B304" i="15"/>
  <c r="B305" i="15"/>
  <c r="B306" i="15"/>
  <c r="B307" i="15"/>
  <c r="B308" i="15"/>
  <c r="B309" i="15"/>
  <c r="B310" i="15"/>
  <c r="B311" i="15"/>
  <c r="B312" i="15"/>
  <c r="B313" i="15"/>
  <c r="B314" i="15"/>
  <c r="B315" i="15"/>
  <c r="B316" i="15"/>
  <c r="B317" i="15"/>
  <c r="B318" i="15"/>
  <c r="B319" i="15"/>
  <c r="B320" i="15"/>
  <c r="B321" i="15"/>
  <c r="B322" i="15"/>
  <c r="B323" i="15"/>
  <c r="B324" i="15"/>
  <c r="B325" i="15"/>
  <c r="B326" i="15"/>
  <c r="B327" i="15"/>
  <c r="B328" i="15"/>
  <c r="B329" i="15"/>
  <c r="B330" i="15"/>
  <c r="B331" i="15"/>
  <c r="B332" i="15"/>
  <c r="B333" i="15"/>
  <c r="B334" i="15"/>
  <c r="B335" i="15"/>
  <c r="B336" i="15"/>
  <c r="B337" i="15"/>
  <c r="B338" i="15"/>
  <c r="B339" i="15"/>
  <c r="B340" i="15"/>
  <c r="B341" i="15"/>
  <c r="B342" i="15"/>
  <c r="B343" i="15"/>
  <c r="B344" i="15"/>
  <c r="B345" i="15"/>
  <c r="B346" i="15"/>
  <c r="B347" i="15"/>
  <c r="B348" i="15"/>
  <c r="B349" i="15"/>
  <c r="B350" i="15"/>
  <c r="B351" i="15"/>
  <c r="B352" i="15"/>
  <c r="B353" i="15"/>
  <c r="B354" i="15"/>
  <c r="B355" i="15"/>
  <c r="B356" i="15"/>
  <c r="B357" i="15"/>
  <c r="B358" i="15"/>
  <c r="B359" i="15"/>
  <c r="B360" i="15"/>
  <c r="B361" i="15"/>
  <c r="B362" i="15"/>
  <c r="B363" i="15"/>
  <c r="B364" i="15"/>
  <c r="B365" i="15"/>
  <c r="B366" i="15"/>
  <c r="B367" i="15"/>
  <c r="B368" i="15"/>
  <c r="B369" i="15"/>
  <c r="B370" i="15"/>
  <c r="B371" i="15"/>
  <c r="B372" i="15"/>
  <c r="B373" i="15"/>
  <c r="B374" i="15"/>
  <c r="B375" i="15"/>
  <c r="B376" i="15"/>
  <c r="B377" i="15"/>
  <c r="B378" i="15"/>
  <c r="B379" i="15"/>
  <c r="B380" i="15"/>
  <c r="B381" i="15"/>
  <c r="B382" i="15"/>
  <c r="B383" i="15"/>
  <c r="B384" i="15"/>
  <c r="B385" i="15"/>
  <c r="B386" i="15"/>
  <c r="B387" i="15"/>
  <c r="B388" i="15"/>
  <c r="B389" i="15"/>
  <c r="B390" i="15"/>
  <c r="B391" i="15"/>
  <c r="B392" i="15"/>
  <c r="B393" i="15"/>
  <c r="B394" i="15"/>
  <c r="B395" i="15"/>
  <c r="B396" i="15"/>
  <c r="B397" i="15"/>
  <c r="B398" i="15"/>
  <c r="B399" i="15"/>
  <c r="B400" i="15"/>
  <c r="B401" i="15"/>
  <c r="B402" i="15"/>
  <c r="B403" i="15"/>
  <c r="B404" i="15"/>
  <c r="B405" i="15"/>
  <c r="B406" i="15"/>
  <c r="B407" i="15"/>
  <c r="B408" i="15"/>
  <c r="B409" i="15"/>
  <c r="B410" i="15"/>
  <c r="B411" i="15"/>
  <c r="B412" i="15"/>
  <c r="B413" i="15"/>
  <c r="B414" i="15"/>
  <c r="B415" i="15"/>
  <c r="B416" i="15"/>
  <c r="B417" i="15"/>
  <c r="B418" i="15"/>
  <c r="B419" i="15"/>
  <c r="B420" i="15"/>
  <c r="B421" i="15"/>
  <c r="B422" i="15"/>
  <c r="B423" i="15"/>
  <c r="B424" i="15"/>
  <c r="B425" i="15"/>
  <c r="B426" i="15"/>
  <c r="B427" i="15"/>
  <c r="B428" i="15"/>
  <c r="B429" i="15"/>
  <c r="B430" i="15"/>
  <c r="B431" i="15"/>
  <c r="B432" i="15"/>
  <c r="B433" i="15"/>
  <c r="B434" i="15"/>
  <c r="B435" i="15"/>
  <c r="B436" i="15"/>
  <c r="B437" i="15"/>
  <c r="B438" i="15"/>
  <c r="B439" i="15"/>
  <c r="B440" i="15"/>
  <c r="B441" i="15"/>
  <c r="B442" i="15"/>
  <c r="B443" i="15"/>
  <c r="B444" i="15"/>
  <c r="B445" i="15"/>
  <c r="B446" i="15"/>
  <c r="B447" i="15"/>
  <c r="B448" i="15"/>
  <c r="B449" i="15"/>
  <c r="B450" i="15"/>
  <c r="B451" i="15"/>
  <c r="B452" i="15"/>
  <c r="B453" i="15"/>
  <c r="B454" i="15"/>
  <c r="B455" i="15"/>
  <c r="B456" i="15"/>
  <c r="B457" i="15"/>
  <c r="B458" i="15"/>
  <c r="B459" i="15"/>
  <c r="B460" i="15"/>
  <c r="B461" i="15"/>
  <c r="B462" i="15"/>
  <c r="B463" i="15"/>
  <c r="B464" i="15"/>
  <c r="B465" i="15"/>
  <c r="B466" i="15"/>
  <c r="B467" i="15"/>
  <c r="B468" i="15"/>
  <c r="B469" i="15"/>
  <c r="B470" i="15"/>
  <c r="B471" i="15"/>
  <c r="B472" i="15"/>
  <c r="B473" i="15"/>
  <c r="B474" i="15"/>
  <c r="B475" i="15"/>
  <c r="B476" i="15"/>
  <c r="B477" i="15"/>
  <c r="B478" i="15"/>
  <c r="B479" i="15"/>
  <c r="B480" i="15"/>
  <c r="B481" i="15"/>
  <c r="B482" i="15"/>
  <c r="B483" i="15"/>
  <c r="B484" i="15"/>
  <c r="B485" i="15"/>
  <c r="B486" i="15"/>
  <c r="B487" i="15"/>
  <c r="B488" i="15"/>
  <c r="B489" i="15"/>
  <c r="B490" i="15"/>
  <c r="B491" i="15"/>
  <c r="B492" i="15"/>
  <c r="B493" i="15"/>
  <c r="B494" i="15"/>
  <c r="B495" i="15"/>
  <c r="B496" i="15"/>
  <c r="B497" i="15"/>
  <c r="B498" i="15"/>
  <c r="B499" i="15"/>
  <c r="B500" i="15"/>
  <c r="B501" i="15"/>
  <c r="B502" i="15"/>
  <c r="B503" i="15"/>
  <c r="B504" i="15"/>
  <c r="B505" i="15"/>
  <c r="B506" i="15"/>
  <c r="B507" i="15"/>
  <c r="B508" i="15"/>
  <c r="B509" i="15"/>
  <c r="B510" i="15"/>
  <c r="B511" i="15"/>
  <c r="B512" i="15"/>
  <c r="B513" i="15"/>
  <c r="B514" i="15"/>
  <c r="B515" i="15"/>
  <c r="B516" i="15"/>
  <c r="B517" i="15"/>
  <c r="B518" i="15"/>
  <c r="B519" i="15"/>
  <c r="B520" i="15"/>
  <c r="B521" i="15"/>
  <c r="B522" i="15"/>
  <c r="B523" i="15"/>
  <c r="B524" i="15"/>
  <c r="B525" i="15"/>
  <c r="B526" i="15"/>
  <c r="B527" i="15"/>
  <c r="B528" i="15"/>
  <c r="B529" i="15"/>
  <c r="B530" i="15"/>
  <c r="B531" i="15"/>
  <c r="B532" i="15"/>
  <c r="B533" i="15"/>
  <c r="B534" i="15"/>
  <c r="B535" i="15"/>
  <c r="B536" i="15"/>
  <c r="B537" i="15"/>
  <c r="B538" i="15"/>
  <c r="B539" i="15"/>
  <c r="B540" i="15"/>
  <c r="B541" i="15"/>
  <c r="B542" i="15"/>
  <c r="B543" i="15"/>
  <c r="B544" i="15"/>
  <c r="B545" i="15"/>
  <c r="B546" i="15"/>
  <c r="B547" i="15"/>
  <c r="B548" i="15"/>
  <c r="B549" i="15"/>
  <c r="B550" i="15"/>
  <c r="B551" i="15"/>
  <c r="B552" i="15"/>
  <c r="B553" i="15"/>
  <c r="B554" i="15"/>
  <c r="B555" i="15"/>
  <c r="B556" i="15"/>
  <c r="B557" i="15"/>
  <c r="B558" i="15"/>
  <c r="B559" i="15"/>
  <c r="B560" i="15"/>
  <c r="B561" i="15"/>
  <c r="B562" i="15"/>
  <c r="B563" i="15"/>
  <c r="B564" i="15"/>
  <c r="B565" i="15"/>
  <c r="B566" i="15"/>
  <c r="B567" i="15"/>
  <c r="B568" i="15"/>
  <c r="B569" i="15"/>
  <c r="B570" i="15"/>
  <c r="B571" i="15"/>
  <c r="B572" i="15"/>
  <c r="B573" i="15"/>
  <c r="B574" i="15"/>
  <c r="B575" i="15"/>
  <c r="B576" i="15"/>
  <c r="B577" i="15"/>
  <c r="B578" i="15"/>
  <c r="B579" i="15"/>
  <c r="B580" i="15"/>
  <c r="B581" i="15"/>
  <c r="B582" i="15"/>
  <c r="B583" i="15"/>
  <c r="B584" i="15"/>
  <c r="B585" i="15"/>
  <c r="B586" i="15"/>
  <c r="B587" i="15"/>
  <c r="B588" i="15"/>
  <c r="B589" i="15"/>
  <c r="B590" i="15"/>
  <c r="B591" i="15"/>
  <c r="B592" i="15"/>
  <c r="B593" i="15"/>
  <c r="B594" i="15"/>
  <c r="B595" i="15"/>
  <c r="B596" i="15"/>
  <c r="B597" i="15"/>
  <c r="B598" i="15"/>
  <c r="B599" i="15"/>
  <c r="B600" i="15"/>
  <c r="B601" i="15"/>
  <c r="B602" i="15"/>
  <c r="B603" i="15"/>
  <c r="B604" i="15"/>
  <c r="B605" i="15"/>
  <c r="B606" i="15"/>
  <c r="B607" i="15"/>
  <c r="B608" i="15"/>
  <c r="B609" i="15"/>
  <c r="B610" i="15"/>
  <c r="B611" i="15"/>
  <c r="B612" i="15"/>
  <c r="B613" i="15"/>
  <c r="B614" i="15"/>
  <c r="B615" i="15"/>
  <c r="B616" i="15"/>
  <c r="B617" i="15"/>
  <c r="B618" i="15"/>
  <c r="B619" i="15"/>
  <c r="B620" i="15"/>
  <c r="B621" i="15"/>
  <c r="B622" i="15"/>
  <c r="B623" i="15"/>
  <c r="B624" i="15"/>
  <c r="B625" i="15"/>
  <c r="B626" i="15"/>
  <c r="B627" i="15"/>
  <c r="B628" i="15"/>
  <c r="B629" i="15"/>
  <c r="B630" i="15"/>
  <c r="B631" i="15"/>
  <c r="B632" i="15"/>
  <c r="B633" i="15"/>
  <c r="B634" i="15"/>
  <c r="B635" i="15"/>
  <c r="B636" i="15"/>
  <c r="B637" i="15"/>
  <c r="B638" i="15"/>
  <c r="B639" i="15"/>
  <c r="B640" i="15"/>
  <c r="B641" i="15"/>
  <c r="B642" i="15"/>
  <c r="B643" i="15"/>
  <c r="B644" i="15"/>
  <c r="B645" i="15"/>
  <c r="B646" i="15"/>
  <c r="B647" i="15"/>
  <c r="B648" i="15"/>
  <c r="B649" i="15"/>
  <c r="B650" i="15"/>
  <c r="B651" i="15"/>
  <c r="B652" i="15"/>
  <c r="B653" i="15"/>
  <c r="B654" i="15"/>
  <c r="B655" i="15"/>
  <c r="B656" i="15"/>
  <c r="B657" i="15"/>
  <c r="B658" i="15"/>
  <c r="B659" i="15"/>
  <c r="B660" i="15"/>
  <c r="B661" i="15"/>
  <c r="B662" i="15"/>
  <c r="B663" i="15"/>
  <c r="B664" i="15"/>
  <c r="B665" i="15"/>
  <c r="B666" i="15"/>
  <c r="B667" i="15"/>
  <c r="B668" i="15"/>
  <c r="B669" i="15"/>
  <c r="B670" i="15"/>
  <c r="B671" i="15"/>
  <c r="B672" i="15"/>
  <c r="B673" i="15"/>
  <c r="B674" i="15"/>
  <c r="B675" i="15"/>
  <c r="B676" i="15"/>
  <c r="B677" i="15"/>
  <c r="B678" i="15"/>
  <c r="B679" i="15"/>
  <c r="B680" i="15"/>
  <c r="B681" i="15"/>
  <c r="B682" i="15"/>
  <c r="B683" i="15"/>
  <c r="B684" i="15"/>
  <c r="B685" i="15"/>
  <c r="B686" i="15"/>
  <c r="B687" i="15"/>
  <c r="B688" i="15"/>
  <c r="B689" i="15"/>
  <c r="B690" i="15"/>
  <c r="B691" i="15"/>
  <c r="B692" i="15"/>
  <c r="B693" i="15"/>
  <c r="B694" i="15"/>
  <c r="B695" i="15"/>
  <c r="B696" i="15"/>
  <c r="B697" i="15"/>
  <c r="B698" i="15"/>
  <c r="B699" i="15"/>
  <c r="B700" i="15"/>
  <c r="B701" i="15"/>
  <c r="B702" i="15"/>
  <c r="B703" i="15"/>
  <c r="B704" i="15"/>
  <c r="B705" i="15"/>
  <c r="B706" i="15"/>
  <c r="B707" i="15"/>
  <c r="B708" i="15"/>
  <c r="B709" i="15"/>
  <c r="B710" i="15"/>
  <c r="B711" i="15"/>
  <c r="B712" i="15"/>
  <c r="B713" i="15"/>
  <c r="B714" i="15"/>
  <c r="B715" i="15"/>
  <c r="B716" i="15"/>
  <c r="B717" i="15"/>
  <c r="B718" i="15"/>
  <c r="B719" i="15"/>
  <c r="B720" i="15"/>
  <c r="B721" i="15"/>
  <c r="B722" i="15"/>
  <c r="B723" i="15"/>
  <c r="B724" i="15"/>
  <c r="B725" i="15"/>
  <c r="B726" i="15"/>
  <c r="B727" i="15"/>
  <c r="B728" i="15"/>
  <c r="B729" i="15"/>
  <c r="B730" i="15"/>
  <c r="B731" i="15"/>
  <c r="B732" i="15"/>
  <c r="B733" i="15"/>
  <c r="B734" i="15"/>
  <c r="B735" i="15"/>
  <c r="B736" i="15"/>
  <c r="B737" i="15"/>
  <c r="B738" i="15"/>
  <c r="B739" i="15"/>
  <c r="B740" i="15"/>
  <c r="B741" i="15"/>
  <c r="B742" i="15"/>
  <c r="B743" i="15"/>
  <c r="B744" i="15"/>
  <c r="B745" i="15"/>
  <c r="B746" i="15"/>
  <c r="B747" i="15"/>
  <c r="B748" i="15"/>
  <c r="B749" i="15"/>
  <c r="B750" i="15"/>
  <c r="B751" i="15"/>
  <c r="B752" i="15"/>
  <c r="B753" i="15"/>
  <c r="B754" i="15"/>
  <c r="B755" i="15"/>
  <c r="B756" i="15"/>
  <c r="B757" i="15"/>
  <c r="B758" i="15"/>
  <c r="B759" i="15"/>
  <c r="B760" i="15"/>
  <c r="B761" i="15"/>
  <c r="B762" i="15"/>
  <c r="B763" i="15"/>
  <c r="B764" i="15"/>
  <c r="B765" i="15"/>
  <c r="B766" i="15"/>
  <c r="B767" i="15"/>
  <c r="B768" i="15"/>
  <c r="B769" i="15"/>
  <c r="B770" i="15"/>
  <c r="B771" i="15"/>
  <c r="B772" i="15"/>
  <c r="B773" i="15"/>
  <c r="B774" i="15"/>
  <c r="B775" i="15"/>
  <c r="B776" i="15"/>
  <c r="B777" i="15"/>
  <c r="B778" i="15"/>
  <c r="B779" i="15"/>
  <c r="B780" i="15"/>
  <c r="B781" i="15"/>
  <c r="B782" i="15"/>
  <c r="B783" i="15"/>
  <c r="B784" i="15"/>
  <c r="B785" i="15"/>
  <c r="B786" i="15"/>
  <c r="B787" i="15"/>
  <c r="B788" i="15"/>
  <c r="B789" i="15"/>
  <c r="B790" i="15"/>
  <c r="B791" i="15"/>
  <c r="B792" i="15"/>
  <c r="B793" i="15"/>
  <c r="B794" i="15"/>
  <c r="B795" i="15"/>
  <c r="B796" i="15"/>
  <c r="B797" i="15"/>
  <c r="B798" i="15"/>
  <c r="B799" i="15"/>
  <c r="B800" i="15"/>
  <c r="B801" i="15"/>
  <c r="B802" i="15"/>
  <c r="B803" i="15"/>
  <c r="B804" i="15"/>
  <c r="B805" i="15"/>
  <c r="B806" i="15"/>
  <c r="B807" i="15"/>
  <c r="B808" i="15"/>
  <c r="B809" i="15"/>
  <c r="B810" i="15"/>
  <c r="B811" i="15"/>
  <c r="B812" i="15"/>
  <c r="B813" i="15"/>
  <c r="B814" i="15"/>
  <c r="B815" i="15"/>
  <c r="B816" i="15"/>
  <c r="B817" i="15"/>
  <c r="B818" i="15"/>
  <c r="B819" i="15"/>
  <c r="B820" i="15"/>
  <c r="B821" i="15"/>
  <c r="B822" i="15"/>
  <c r="B823" i="15"/>
  <c r="B824" i="15"/>
  <c r="B825" i="15"/>
  <c r="B826" i="15"/>
  <c r="B827" i="15"/>
  <c r="B828" i="15"/>
  <c r="B829" i="15"/>
  <c r="B830" i="15"/>
  <c r="B831" i="15"/>
  <c r="B832" i="15"/>
  <c r="B833" i="15"/>
  <c r="B834" i="15"/>
  <c r="B835" i="15"/>
  <c r="B836" i="15"/>
  <c r="B837" i="15"/>
  <c r="B838" i="15"/>
  <c r="B839" i="15"/>
  <c r="B840" i="15"/>
  <c r="B841" i="15"/>
  <c r="B842" i="15"/>
  <c r="B843" i="15"/>
  <c r="B844" i="15"/>
  <c r="B845" i="15"/>
  <c r="B846" i="15"/>
  <c r="B847" i="15"/>
  <c r="B848" i="15"/>
  <c r="B849" i="15"/>
  <c r="B850" i="15"/>
  <c r="B851" i="15"/>
  <c r="B852" i="15"/>
  <c r="B853" i="15"/>
  <c r="B854" i="15"/>
  <c r="B855" i="15"/>
  <c r="B856" i="15"/>
  <c r="B857" i="15"/>
  <c r="B858" i="15"/>
  <c r="B859" i="15"/>
  <c r="B860" i="15"/>
  <c r="B861" i="15"/>
  <c r="B862" i="15"/>
  <c r="B863" i="15"/>
  <c r="B864" i="15"/>
  <c r="B865" i="15"/>
  <c r="B866" i="15"/>
  <c r="B867" i="15"/>
  <c r="B868" i="15"/>
  <c r="B869" i="15"/>
  <c r="B870" i="15"/>
  <c r="B871" i="15"/>
  <c r="B872" i="15"/>
  <c r="B873" i="15"/>
  <c r="B874" i="15"/>
  <c r="B875" i="15"/>
  <c r="B876" i="15"/>
  <c r="B877" i="15"/>
  <c r="B878" i="15"/>
  <c r="B879" i="15"/>
  <c r="B880" i="15"/>
  <c r="B881" i="15"/>
  <c r="B882" i="15"/>
  <c r="B883" i="15"/>
  <c r="B884" i="15"/>
  <c r="B885" i="15"/>
  <c r="B886" i="15"/>
  <c r="B887" i="15"/>
  <c r="B888" i="15"/>
  <c r="B889" i="15"/>
  <c r="B890" i="15"/>
  <c r="B891" i="15"/>
  <c r="B892" i="15"/>
  <c r="B893" i="15"/>
  <c r="B894" i="15"/>
  <c r="B895" i="15"/>
  <c r="B896" i="15"/>
  <c r="B897" i="15"/>
  <c r="B898" i="15"/>
  <c r="B899" i="15"/>
  <c r="B900" i="15"/>
  <c r="B901" i="15"/>
  <c r="B902" i="15"/>
  <c r="B903" i="15"/>
  <c r="B904" i="15"/>
  <c r="B905" i="15"/>
  <c r="B906" i="15"/>
  <c r="B907" i="15"/>
  <c r="B908" i="15"/>
  <c r="B909" i="15"/>
  <c r="B910" i="15"/>
  <c r="B911" i="15"/>
  <c r="B912" i="15"/>
  <c r="B913" i="15"/>
  <c r="B914" i="15"/>
  <c r="B915" i="15"/>
  <c r="B916" i="15"/>
  <c r="B917" i="15"/>
  <c r="B918" i="15"/>
  <c r="B919" i="15"/>
  <c r="B920" i="15"/>
  <c r="B921" i="15"/>
  <c r="B922" i="15"/>
  <c r="B923" i="15"/>
  <c r="B924" i="15"/>
  <c r="B925" i="15"/>
  <c r="B926" i="15"/>
  <c r="B927" i="15"/>
  <c r="B928" i="15"/>
  <c r="B929" i="15"/>
  <c r="B930" i="15"/>
  <c r="B931" i="15"/>
  <c r="B932" i="15"/>
  <c r="B933" i="15"/>
  <c r="B934" i="15"/>
  <c r="B935" i="15"/>
  <c r="B936" i="15"/>
  <c r="B937" i="15"/>
  <c r="B938" i="15"/>
  <c r="B939" i="15"/>
  <c r="B940" i="15"/>
  <c r="B941" i="15"/>
  <c r="B942" i="15"/>
  <c r="B943" i="15"/>
  <c r="B944" i="15"/>
  <c r="B945" i="15"/>
  <c r="B946" i="15"/>
  <c r="B947" i="15"/>
  <c r="B948" i="15"/>
  <c r="B949" i="15"/>
  <c r="B950" i="15"/>
  <c r="B951" i="15"/>
  <c r="B952" i="15"/>
  <c r="B953" i="15"/>
  <c r="B954" i="15"/>
  <c r="B955" i="15"/>
  <c r="B956" i="15"/>
  <c r="B957" i="15"/>
  <c r="B958" i="15"/>
  <c r="B959" i="15"/>
  <c r="B960" i="15"/>
  <c r="B961" i="15"/>
  <c r="B962" i="15"/>
  <c r="B963" i="15"/>
  <c r="B964" i="15"/>
  <c r="B965" i="15"/>
  <c r="B966" i="15"/>
  <c r="B967" i="15"/>
  <c r="B968" i="15"/>
  <c r="B969" i="15"/>
  <c r="B970" i="15"/>
  <c r="B971" i="15"/>
  <c r="B972" i="15"/>
  <c r="B973" i="15"/>
  <c r="B974" i="15"/>
  <c r="B975" i="15"/>
  <c r="B976" i="15"/>
  <c r="B977" i="15"/>
  <c r="B978" i="15"/>
  <c r="B979" i="15"/>
  <c r="B980" i="15"/>
  <c r="B981" i="15"/>
  <c r="B982" i="15"/>
  <c r="B983" i="15"/>
  <c r="B984" i="15"/>
  <c r="B985" i="15"/>
  <c r="B986" i="15"/>
  <c r="B987" i="15"/>
  <c r="B988" i="15"/>
  <c r="B989" i="15"/>
  <c r="B990" i="15"/>
  <c r="B991" i="15"/>
  <c r="B992" i="15"/>
  <c r="B993" i="15"/>
  <c r="B994" i="15"/>
  <c r="B995" i="15"/>
  <c r="B996" i="15"/>
  <c r="B997" i="15"/>
  <c r="B998" i="15"/>
  <c r="B999" i="15"/>
  <c r="B1000" i="15"/>
  <c r="B1001" i="15"/>
  <c r="B1002" i="15"/>
  <c r="B1003" i="15"/>
  <c r="B1004" i="15"/>
  <c r="B1005" i="15"/>
  <c r="B1006" i="15"/>
  <c r="B1007" i="15"/>
  <c r="B1008" i="15"/>
  <c r="B1009" i="15"/>
  <c r="B1010" i="15"/>
  <c r="B1011" i="15"/>
  <c r="B1012" i="15"/>
  <c r="B1013" i="15"/>
  <c r="B1014" i="15"/>
  <c r="B1015" i="15"/>
  <c r="B1016" i="15"/>
  <c r="B1017" i="15"/>
  <c r="B1018" i="15"/>
  <c r="B1019" i="15"/>
  <c r="B1020" i="15"/>
  <c r="B1021" i="15"/>
  <c r="B1022" i="15"/>
  <c r="B1023" i="15"/>
  <c r="B1024" i="15"/>
  <c r="B1025" i="15"/>
  <c r="B1026" i="15"/>
  <c r="B1027" i="15"/>
  <c r="B1028" i="15"/>
  <c r="B1029" i="15"/>
  <c r="B1030" i="15"/>
  <c r="B1031" i="15"/>
  <c r="B1032" i="15"/>
  <c r="B1033" i="15"/>
  <c r="B1034" i="15"/>
  <c r="B1035" i="15"/>
  <c r="B1036" i="15"/>
  <c r="B1037" i="15"/>
  <c r="B1038" i="15"/>
  <c r="B1039" i="15"/>
  <c r="B1040" i="15"/>
  <c r="B1041" i="15"/>
  <c r="B1042" i="15"/>
  <c r="B1043" i="15"/>
  <c r="B1044" i="15"/>
  <c r="B1045" i="15"/>
  <c r="B1046" i="15"/>
  <c r="B1047" i="15"/>
  <c r="B1048" i="15"/>
  <c r="B1049" i="15"/>
  <c r="B1050" i="15"/>
  <c r="B1051" i="15"/>
  <c r="B1052" i="15"/>
  <c r="B1053" i="15"/>
  <c r="B1054" i="15"/>
  <c r="B1055" i="15"/>
  <c r="B1056" i="15"/>
  <c r="B1057" i="15"/>
  <c r="B1058" i="15"/>
  <c r="B1059" i="15"/>
  <c r="B1060" i="15"/>
  <c r="B1061" i="15"/>
  <c r="B1062" i="15"/>
  <c r="B1063" i="15"/>
  <c r="B1064" i="15"/>
  <c r="B1065" i="15"/>
  <c r="B1066" i="15"/>
  <c r="B1067" i="15"/>
  <c r="B1068" i="15"/>
  <c r="B1069" i="15"/>
  <c r="B1070" i="15"/>
  <c r="B1071" i="15"/>
  <c r="B1072" i="15"/>
  <c r="B1073" i="15"/>
  <c r="B1074" i="15"/>
  <c r="B1075" i="15"/>
  <c r="B1076" i="15"/>
  <c r="B1077" i="15"/>
  <c r="B1078" i="15"/>
  <c r="B1079" i="15"/>
  <c r="B1080" i="15"/>
  <c r="B1081" i="15"/>
  <c r="B1082" i="15"/>
  <c r="B1083" i="15"/>
  <c r="B1084" i="15"/>
  <c r="B1085" i="15"/>
  <c r="B1086" i="15"/>
  <c r="B1087" i="15"/>
  <c r="B1088" i="15"/>
  <c r="B1089" i="15"/>
  <c r="B1090" i="15"/>
  <c r="B1091" i="15"/>
  <c r="B1092" i="15"/>
  <c r="B1093" i="15"/>
  <c r="B1094" i="15"/>
  <c r="B1095" i="15"/>
  <c r="B1096" i="15"/>
  <c r="B1097" i="15"/>
  <c r="B1098" i="15"/>
  <c r="B1099" i="15"/>
  <c r="B1100" i="15"/>
  <c r="B1101" i="15"/>
  <c r="B1102" i="15"/>
  <c r="B1103" i="15"/>
  <c r="B1104" i="15"/>
  <c r="B1105" i="15"/>
  <c r="B1106" i="15"/>
  <c r="B1107" i="15"/>
  <c r="B1108" i="15"/>
  <c r="B1109" i="15"/>
  <c r="B1110" i="15"/>
  <c r="B1111" i="15"/>
  <c r="B1112" i="15"/>
  <c r="B1113" i="15"/>
  <c r="B1114" i="15"/>
  <c r="B1115" i="15"/>
  <c r="B1116" i="15"/>
  <c r="B1117" i="15"/>
  <c r="B1118" i="15"/>
  <c r="B1119" i="15"/>
  <c r="B1120" i="15"/>
  <c r="B1121" i="15"/>
  <c r="B1122" i="15"/>
  <c r="B1123" i="15"/>
  <c r="B1124" i="15"/>
  <c r="B1125" i="15"/>
  <c r="B1126" i="15"/>
  <c r="B1127" i="15"/>
  <c r="B1128" i="15"/>
  <c r="B1129" i="15"/>
  <c r="B1130" i="15"/>
  <c r="B1131" i="15"/>
  <c r="B1132" i="15"/>
  <c r="B1133" i="15"/>
  <c r="B1134" i="15"/>
  <c r="B1135" i="15"/>
  <c r="B1136" i="15"/>
  <c r="B1137" i="15"/>
  <c r="B1138" i="15"/>
  <c r="B1139" i="15"/>
  <c r="B1140" i="15"/>
  <c r="B1141" i="15"/>
  <c r="B1142" i="15"/>
  <c r="B1143" i="15"/>
  <c r="B1144" i="15"/>
  <c r="B1145" i="15"/>
  <c r="B1146" i="15"/>
  <c r="B1147" i="15"/>
  <c r="B1148" i="15"/>
  <c r="B1149" i="15"/>
  <c r="B1150" i="15"/>
  <c r="B1151" i="15"/>
  <c r="B1152" i="15"/>
  <c r="B1153" i="15"/>
  <c r="B1154" i="15"/>
  <c r="B1155" i="15"/>
  <c r="B1156" i="15"/>
  <c r="B1157" i="15"/>
  <c r="B1158" i="15"/>
  <c r="B1159" i="15"/>
  <c r="B1160" i="15"/>
  <c r="B1161" i="15"/>
  <c r="B1162" i="15"/>
  <c r="B1163" i="15"/>
  <c r="B1164" i="15"/>
  <c r="B1165" i="15"/>
  <c r="B1166" i="15"/>
  <c r="B1167" i="15"/>
  <c r="B1168" i="15"/>
  <c r="B1169" i="15"/>
  <c r="B1170" i="15"/>
  <c r="B1171" i="15"/>
  <c r="B1172" i="15"/>
  <c r="B1173" i="15"/>
  <c r="B1174" i="15"/>
  <c r="B1175" i="15"/>
  <c r="B1176" i="15"/>
  <c r="B1177" i="15"/>
  <c r="B1178" i="15"/>
  <c r="B1179" i="15"/>
  <c r="B1180" i="15"/>
  <c r="B1181" i="15"/>
  <c r="B1182" i="15"/>
  <c r="B1183" i="15"/>
  <c r="B1184" i="15"/>
  <c r="B1185" i="15"/>
  <c r="B1186" i="15"/>
  <c r="B1187" i="15"/>
  <c r="B1188" i="15"/>
  <c r="B1189" i="15"/>
  <c r="B1190" i="15"/>
  <c r="B1191" i="15"/>
  <c r="B1192" i="15"/>
  <c r="B1193" i="15"/>
  <c r="B1194" i="15"/>
  <c r="B1195" i="15"/>
  <c r="B1196" i="15"/>
  <c r="B1197" i="15"/>
  <c r="B1198" i="15"/>
  <c r="B1199" i="15"/>
  <c r="B1200" i="15"/>
  <c r="B1201" i="15"/>
  <c r="B1202" i="15"/>
  <c r="B1203" i="15"/>
  <c r="B1204" i="15"/>
  <c r="B1205" i="15"/>
  <c r="B1206" i="15"/>
  <c r="B1207" i="15"/>
  <c r="B1208" i="15"/>
  <c r="B1209" i="15"/>
  <c r="B1210" i="15"/>
  <c r="B1211" i="15"/>
  <c r="B1212" i="15"/>
  <c r="B1213" i="15"/>
  <c r="B1214" i="15"/>
  <c r="B1215" i="15"/>
  <c r="B1216" i="15"/>
  <c r="B1217" i="15"/>
  <c r="B1218" i="15"/>
  <c r="B1219" i="15"/>
  <c r="B1220" i="15"/>
  <c r="B1221" i="15"/>
  <c r="B1222" i="15"/>
  <c r="B1223" i="15"/>
  <c r="B1224" i="15"/>
  <c r="B1225" i="15"/>
  <c r="B1226" i="15"/>
  <c r="B1227" i="15"/>
  <c r="B1228" i="15"/>
  <c r="B1229" i="15"/>
  <c r="B1230" i="15"/>
  <c r="B1231" i="15"/>
  <c r="B1232" i="15"/>
  <c r="B1233" i="15"/>
  <c r="B1234" i="15"/>
  <c r="B1235" i="15"/>
  <c r="B1236" i="15"/>
  <c r="B1237" i="15"/>
  <c r="B1238" i="15"/>
  <c r="B1239" i="15"/>
  <c r="B1240" i="15"/>
  <c r="B1241" i="15"/>
  <c r="B1242" i="15"/>
  <c r="B1243" i="15"/>
  <c r="B1244" i="15"/>
  <c r="B1245" i="15"/>
  <c r="B1246" i="15"/>
  <c r="B1247" i="15"/>
  <c r="B1248" i="15"/>
  <c r="B1249" i="15"/>
  <c r="B1250" i="15"/>
  <c r="B1251" i="15"/>
  <c r="B1252" i="15"/>
  <c r="B1253" i="15"/>
  <c r="B1254" i="15"/>
  <c r="B1255" i="15"/>
  <c r="B1256" i="15"/>
  <c r="B1257" i="15"/>
  <c r="B1258" i="15"/>
  <c r="B1259" i="15"/>
  <c r="B1260" i="15"/>
  <c r="B1261" i="15"/>
  <c r="B1262" i="15"/>
  <c r="B1263" i="15"/>
  <c r="B1264" i="15"/>
  <c r="B1265" i="15"/>
  <c r="B1266" i="15"/>
  <c r="B1267" i="15"/>
  <c r="B1268" i="15"/>
  <c r="B1269" i="15"/>
  <c r="B1270" i="15"/>
  <c r="B1271" i="15"/>
  <c r="B1272" i="15"/>
  <c r="B1273" i="15"/>
  <c r="B1274" i="15"/>
  <c r="B1275" i="15"/>
  <c r="B1276" i="15"/>
  <c r="B1277" i="15"/>
  <c r="B1278" i="15"/>
  <c r="B1279" i="15"/>
  <c r="B1280" i="15"/>
  <c r="B1281" i="15"/>
  <c r="B1282" i="15"/>
  <c r="B1283" i="15"/>
  <c r="B1284" i="15"/>
  <c r="B1285" i="15"/>
  <c r="B1286" i="15"/>
  <c r="B1287" i="15"/>
  <c r="B1288" i="15"/>
  <c r="B1289" i="15"/>
  <c r="B1290" i="15"/>
  <c r="B1291" i="15"/>
  <c r="B1292" i="15"/>
  <c r="B1293" i="15"/>
  <c r="B1294" i="15"/>
  <c r="B1295" i="15"/>
  <c r="B1296" i="15"/>
  <c r="B1297" i="15"/>
  <c r="B1298" i="15"/>
  <c r="B1299" i="15"/>
  <c r="B1300" i="15"/>
  <c r="B1301" i="15"/>
  <c r="B1302" i="15"/>
  <c r="B1303" i="15"/>
  <c r="B1304" i="15"/>
  <c r="B1305" i="15"/>
  <c r="B1306" i="15"/>
  <c r="B1307" i="15"/>
  <c r="B1308" i="15"/>
  <c r="B1309" i="15"/>
  <c r="B1310" i="15"/>
  <c r="B1311" i="15"/>
  <c r="B1312" i="15"/>
  <c r="B1313" i="15"/>
  <c r="B1314" i="15"/>
  <c r="B1315" i="15"/>
  <c r="B1316" i="15"/>
  <c r="B1317" i="15"/>
  <c r="B1318" i="15"/>
  <c r="B1319" i="15"/>
  <c r="B1320" i="15"/>
  <c r="B1321" i="15"/>
  <c r="B1322" i="15"/>
  <c r="B1323" i="15"/>
  <c r="B1324" i="15"/>
  <c r="B1325" i="15"/>
  <c r="B1326" i="15"/>
  <c r="B1327" i="15"/>
  <c r="B1328" i="15"/>
  <c r="B1329" i="15"/>
  <c r="B1330" i="15"/>
  <c r="B1331" i="15"/>
  <c r="B1332" i="15"/>
  <c r="B1333" i="15"/>
  <c r="B1334" i="15"/>
  <c r="B1335" i="15"/>
  <c r="B1336" i="15"/>
  <c r="B1337" i="15"/>
  <c r="B1338" i="15"/>
  <c r="B1339" i="15"/>
  <c r="B1340" i="15"/>
  <c r="B1341" i="15"/>
  <c r="B1342" i="15"/>
  <c r="B1343" i="15"/>
  <c r="B1344" i="15"/>
  <c r="B1345" i="15"/>
  <c r="B1346" i="15"/>
  <c r="B1347" i="15"/>
  <c r="B1348" i="15"/>
  <c r="B1349" i="15"/>
  <c r="B1350" i="15"/>
  <c r="B1351" i="15"/>
  <c r="B1352" i="15"/>
  <c r="B1353" i="15"/>
  <c r="B1354" i="15"/>
  <c r="B1355" i="15"/>
  <c r="B1356" i="15"/>
  <c r="B1357" i="15"/>
  <c r="B1358" i="15"/>
  <c r="B1359" i="15"/>
  <c r="B1360" i="15"/>
  <c r="B1361" i="15"/>
  <c r="B1362" i="15"/>
  <c r="B1363" i="15"/>
  <c r="B1364" i="15"/>
  <c r="B1365" i="15"/>
  <c r="B1366" i="15"/>
  <c r="B1367" i="15"/>
  <c r="B1368" i="15"/>
  <c r="B1369" i="15"/>
  <c r="B1370" i="15"/>
  <c r="B1371" i="15"/>
  <c r="B1372" i="15"/>
  <c r="B1373" i="15"/>
  <c r="B1374" i="15"/>
  <c r="B1375" i="15"/>
  <c r="B1376" i="15"/>
  <c r="B1377" i="15"/>
  <c r="B1378" i="15"/>
  <c r="B1379" i="15"/>
  <c r="B1380" i="15"/>
  <c r="B1381" i="15"/>
  <c r="B1382" i="15"/>
  <c r="B1383" i="15"/>
  <c r="B1384" i="15"/>
  <c r="B1385" i="15"/>
  <c r="B1386" i="15"/>
  <c r="B1387" i="15"/>
  <c r="B1388" i="15"/>
  <c r="B1389" i="15"/>
  <c r="B1390" i="15"/>
  <c r="B1391" i="15"/>
  <c r="B1392" i="15"/>
  <c r="B1393" i="15"/>
  <c r="B1394" i="15"/>
  <c r="B1395" i="15"/>
  <c r="B1396" i="15"/>
  <c r="B1397" i="15"/>
  <c r="B1398" i="15"/>
  <c r="B1399" i="15"/>
  <c r="B1400" i="15"/>
  <c r="B1401" i="15"/>
  <c r="B1402" i="15"/>
  <c r="B1403" i="15"/>
  <c r="B1404" i="15"/>
  <c r="B1405" i="15"/>
  <c r="B1406" i="15"/>
  <c r="B1407" i="15"/>
  <c r="B1408" i="15"/>
  <c r="B1409" i="15"/>
  <c r="B1410" i="15"/>
  <c r="B1411" i="15"/>
  <c r="B1412" i="15"/>
  <c r="B1413" i="15"/>
  <c r="B1414" i="15"/>
  <c r="B1415" i="15"/>
  <c r="B1416" i="15"/>
  <c r="B1417" i="15"/>
  <c r="B1418" i="15"/>
  <c r="B1419" i="15"/>
  <c r="B1420" i="15"/>
  <c r="B1421" i="15"/>
  <c r="B1422" i="15"/>
  <c r="B1423" i="15"/>
  <c r="B1424" i="15"/>
  <c r="B1425" i="15"/>
  <c r="B1426" i="15"/>
  <c r="B1427" i="15"/>
  <c r="B1428" i="15"/>
  <c r="B1429" i="15"/>
  <c r="B1430" i="15"/>
  <c r="B1431" i="15"/>
  <c r="B1432" i="15"/>
  <c r="B1433" i="15"/>
  <c r="B1434" i="15"/>
  <c r="B1435" i="15"/>
  <c r="B1436" i="15"/>
  <c r="B1437" i="15"/>
  <c r="B1438" i="15"/>
  <c r="B1439" i="15"/>
  <c r="B1440" i="15"/>
  <c r="B1441" i="15"/>
  <c r="B1442" i="15"/>
  <c r="B1443" i="15"/>
  <c r="B1444" i="15"/>
  <c r="B1445" i="15"/>
  <c r="B1446" i="15"/>
  <c r="B1447" i="15"/>
  <c r="B1448" i="15"/>
  <c r="B1449" i="15"/>
  <c r="B1450" i="15"/>
  <c r="B1451" i="15"/>
  <c r="B1452" i="15"/>
  <c r="B1453" i="15"/>
  <c r="B1454" i="15"/>
  <c r="B1455" i="15"/>
  <c r="B1456" i="15"/>
  <c r="B1457" i="15"/>
  <c r="B1458" i="15"/>
  <c r="B1459" i="15"/>
  <c r="B1460" i="15"/>
  <c r="B1461" i="15"/>
  <c r="B1462" i="15"/>
  <c r="B1463" i="15"/>
  <c r="B1464" i="15"/>
  <c r="B1465" i="15"/>
  <c r="B1466" i="15"/>
  <c r="B1467" i="15"/>
  <c r="B1468" i="15"/>
  <c r="B1469" i="15"/>
  <c r="B1470" i="15"/>
  <c r="B1471" i="15"/>
  <c r="B1472" i="15"/>
  <c r="B1473" i="15"/>
  <c r="B1474" i="15"/>
  <c r="B1475" i="15"/>
  <c r="B1476" i="15"/>
  <c r="B1477" i="15"/>
  <c r="B1478" i="15"/>
  <c r="B1479" i="15"/>
  <c r="B1480" i="15"/>
  <c r="B1481" i="15"/>
  <c r="B1482" i="15"/>
  <c r="B1483" i="15"/>
  <c r="B1484" i="15"/>
  <c r="B1485" i="15"/>
  <c r="B1486" i="15"/>
  <c r="B1487" i="15"/>
  <c r="B1488" i="15"/>
  <c r="B1489" i="15"/>
  <c r="B1490" i="15"/>
  <c r="B1491" i="15"/>
  <c r="B1492" i="15"/>
  <c r="B1493" i="15"/>
  <c r="B1494" i="15"/>
  <c r="B1495" i="15"/>
  <c r="B1496" i="15"/>
  <c r="B1497" i="15"/>
  <c r="B1498" i="15"/>
  <c r="B1499" i="15"/>
  <c r="B1500" i="15"/>
  <c r="B1501" i="15"/>
  <c r="B1502" i="15"/>
  <c r="B1503" i="15"/>
  <c r="B1504" i="15"/>
  <c r="B1505" i="15"/>
  <c r="B1506" i="15"/>
  <c r="B1507" i="15"/>
  <c r="B1508" i="15"/>
  <c r="B1509" i="15"/>
  <c r="B1510" i="15"/>
  <c r="B1511" i="15"/>
  <c r="B1512" i="15"/>
  <c r="B1513" i="15"/>
  <c r="B1514" i="15"/>
  <c r="B1515" i="15"/>
  <c r="B1516" i="15"/>
  <c r="B1517" i="15"/>
  <c r="B1518" i="15"/>
  <c r="B1519" i="15"/>
  <c r="B1520" i="15"/>
  <c r="B1521" i="15"/>
  <c r="B1522" i="15"/>
  <c r="B1523" i="15"/>
  <c r="B1524" i="15"/>
  <c r="B1525" i="15"/>
  <c r="B1526" i="15"/>
  <c r="B1527" i="15"/>
  <c r="B1528" i="15"/>
  <c r="B1529" i="15"/>
  <c r="B1530" i="15"/>
  <c r="B1531" i="15"/>
  <c r="B1532" i="15"/>
  <c r="B1533" i="15"/>
  <c r="B1534" i="15"/>
  <c r="B1535" i="15"/>
  <c r="B1536" i="15"/>
  <c r="B1537" i="15"/>
  <c r="B1538" i="15"/>
  <c r="B1539" i="15"/>
  <c r="B1540" i="15"/>
  <c r="B1541" i="15"/>
  <c r="B1542" i="15"/>
  <c r="B1543" i="15"/>
  <c r="B1544" i="15"/>
  <c r="B1545" i="15"/>
  <c r="B1546" i="15"/>
  <c r="B1547" i="15"/>
  <c r="B1548" i="15"/>
  <c r="B1549" i="15"/>
  <c r="B1550" i="15"/>
  <c r="B1551" i="15"/>
  <c r="B1552" i="15"/>
  <c r="B1553" i="15"/>
  <c r="B1554" i="15"/>
  <c r="B1555" i="15"/>
  <c r="B1556" i="15"/>
  <c r="B1557" i="15"/>
  <c r="B1558" i="15"/>
  <c r="B1559" i="15"/>
  <c r="B1560" i="15"/>
  <c r="B1561" i="15"/>
  <c r="B1562" i="15"/>
  <c r="B1563" i="15"/>
  <c r="B1564" i="15"/>
  <c r="B1565" i="15"/>
  <c r="B1566" i="15"/>
  <c r="B1567" i="15"/>
  <c r="B1568" i="15"/>
  <c r="B1569" i="15"/>
  <c r="B1570" i="15"/>
  <c r="B1571" i="15"/>
  <c r="B1572" i="15"/>
  <c r="B1573" i="15"/>
  <c r="B1574" i="15"/>
  <c r="B1575" i="15"/>
  <c r="B1576" i="15"/>
  <c r="B1577" i="15"/>
  <c r="B1578" i="15"/>
  <c r="B1579" i="15"/>
  <c r="B1580" i="15"/>
  <c r="B1581" i="15"/>
  <c r="B1582" i="15"/>
  <c r="B1583" i="15"/>
  <c r="B1584" i="15"/>
  <c r="B1585" i="15"/>
  <c r="B1586" i="15"/>
  <c r="B1587" i="15"/>
  <c r="B1588" i="15"/>
  <c r="B1589" i="15"/>
  <c r="B1590" i="15"/>
  <c r="B1591" i="15"/>
  <c r="B1592" i="15"/>
  <c r="B1593" i="15"/>
  <c r="B1594" i="15"/>
  <c r="B1595" i="15"/>
  <c r="B1596" i="15"/>
  <c r="B1597" i="15"/>
  <c r="B1598" i="15"/>
  <c r="B1599" i="15"/>
  <c r="B1600" i="15"/>
  <c r="B1601" i="15"/>
  <c r="B1602" i="15"/>
  <c r="B1603" i="15"/>
  <c r="B1604" i="15"/>
  <c r="B1605" i="15"/>
  <c r="B1606" i="15"/>
  <c r="B1607" i="15"/>
  <c r="B1608" i="15"/>
  <c r="B1609" i="15"/>
  <c r="B1610" i="15"/>
  <c r="B1611" i="15"/>
  <c r="B1612" i="15"/>
  <c r="B1613" i="15"/>
  <c r="B1614" i="15"/>
  <c r="B1615" i="15"/>
  <c r="B1616" i="15"/>
  <c r="B1617" i="15"/>
  <c r="B1618" i="15"/>
  <c r="B1619" i="15"/>
  <c r="B1620" i="15"/>
  <c r="B1621" i="15"/>
  <c r="B1622" i="15"/>
  <c r="B1623" i="15"/>
  <c r="B1624" i="15"/>
  <c r="B1625" i="15"/>
  <c r="B1626" i="15"/>
  <c r="B1627" i="15"/>
  <c r="B1628" i="15"/>
  <c r="B1629" i="15"/>
  <c r="B1630" i="15"/>
  <c r="B1631" i="15"/>
  <c r="B1632" i="15"/>
  <c r="B1633" i="15"/>
  <c r="B1634" i="15"/>
  <c r="B1635" i="15"/>
  <c r="B1636" i="15"/>
  <c r="B1637" i="15"/>
  <c r="B1638" i="15"/>
  <c r="B1639" i="15"/>
  <c r="B1640" i="15"/>
  <c r="B1641" i="15"/>
  <c r="B1642" i="15"/>
  <c r="B1643" i="15"/>
  <c r="B1644" i="15"/>
  <c r="B1645" i="15"/>
  <c r="B1646" i="15"/>
  <c r="B1647" i="15"/>
  <c r="B1648" i="15"/>
  <c r="B1649" i="15"/>
  <c r="B1650" i="15"/>
  <c r="B1651" i="15"/>
  <c r="B1652" i="15"/>
  <c r="B1653" i="15"/>
  <c r="B1654" i="15"/>
  <c r="B1655" i="15"/>
  <c r="B1656" i="15"/>
  <c r="B1657" i="15"/>
  <c r="B1658" i="15"/>
  <c r="B1659" i="15"/>
  <c r="B1660" i="15"/>
  <c r="B1661" i="15"/>
  <c r="B1662" i="15"/>
  <c r="B1663" i="15"/>
  <c r="B1664" i="15"/>
  <c r="B1665" i="15"/>
  <c r="B1666" i="15"/>
  <c r="B1667" i="15"/>
  <c r="B1668" i="15"/>
  <c r="B1669" i="15"/>
  <c r="B1670" i="15"/>
  <c r="B1671" i="15"/>
  <c r="B1672" i="15"/>
  <c r="B1673" i="15"/>
  <c r="B1674" i="15"/>
  <c r="B1675" i="15"/>
  <c r="B1676" i="15"/>
  <c r="B1677" i="15"/>
  <c r="B1678" i="15"/>
  <c r="B1679" i="15"/>
  <c r="B1680" i="15"/>
  <c r="B1681" i="15"/>
  <c r="B1682" i="15"/>
  <c r="B1683" i="15"/>
  <c r="B1684" i="15"/>
  <c r="B1685" i="15"/>
  <c r="B1686" i="15"/>
  <c r="B1687" i="15"/>
  <c r="B1688" i="15"/>
  <c r="B1689" i="15"/>
  <c r="B1690" i="15"/>
  <c r="B1691" i="15"/>
  <c r="B1692" i="15"/>
  <c r="B1693" i="15"/>
  <c r="B1694" i="15"/>
  <c r="B1695" i="15"/>
  <c r="B1696" i="15"/>
  <c r="B1697" i="15"/>
  <c r="B1698" i="15"/>
  <c r="B1699" i="15"/>
  <c r="B1700" i="15"/>
  <c r="B1701" i="15"/>
  <c r="B1702" i="15"/>
  <c r="B1703" i="15"/>
  <c r="B1704" i="15"/>
  <c r="B1705" i="15"/>
  <c r="B1706" i="15"/>
  <c r="B1707" i="15"/>
  <c r="B1708" i="15"/>
  <c r="B1709" i="15"/>
  <c r="B1710" i="15"/>
  <c r="B1711" i="15"/>
  <c r="B1712" i="15"/>
  <c r="B1713" i="15"/>
  <c r="B1714" i="15"/>
  <c r="B1715" i="15"/>
  <c r="B1716" i="15"/>
  <c r="B1717" i="15"/>
  <c r="B1718" i="15"/>
  <c r="B1719" i="15"/>
  <c r="B1720" i="15"/>
  <c r="B1721" i="15"/>
  <c r="B1722" i="15"/>
  <c r="B1723" i="15"/>
  <c r="B1724" i="15"/>
  <c r="B1725" i="15"/>
  <c r="B1726" i="15"/>
  <c r="B1727" i="15"/>
  <c r="B1728" i="15"/>
  <c r="B1729" i="15"/>
  <c r="B1730" i="15"/>
  <c r="B1731" i="15"/>
  <c r="B1732" i="15"/>
  <c r="B1733" i="15"/>
  <c r="B1734" i="15"/>
  <c r="B1735" i="15"/>
  <c r="B1736" i="15"/>
  <c r="B1737" i="15"/>
  <c r="B1738" i="15"/>
  <c r="B1739" i="15"/>
  <c r="B1740" i="15"/>
  <c r="B1741" i="15"/>
  <c r="B1742" i="15"/>
  <c r="B1743" i="15"/>
  <c r="B1744" i="15"/>
  <c r="B1745" i="15"/>
  <c r="B1746" i="15"/>
  <c r="B1747" i="15"/>
  <c r="B1748" i="15"/>
  <c r="B1749" i="15"/>
  <c r="B1750" i="15"/>
  <c r="B1751" i="15"/>
  <c r="B1752" i="15"/>
  <c r="B1753" i="15"/>
  <c r="B1754" i="15"/>
  <c r="B1755" i="15"/>
  <c r="B1756" i="15"/>
  <c r="B1757" i="15"/>
  <c r="B1758" i="15"/>
  <c r="B1759" i="15"/>
  <c r="B1760" i="15"/>
  <c r="B1761" i="15"/>
  <c r="B1762" i="15"/>
  <c r="B1763" i="15"/>
  <c r="B1764" i="15"/>
  <c r="B1765" i="15"/>
  <c r="B1766" i="15"/>
  <c r="B1767" i="15"/>
  <c r="B1768" i="15"/>
  <c r="B1769" i="15"/>
  <c r="B1770" i="15"/>
  <c r="B1771" i="15"/>
  <c r="B1772" i="15"/>
  <c r="B1773" i="15"/>
  <c r="B1774" i="15"/>
  <c r="B1775" i="15"/>
  <c r="B1776" i="15"/>
  <c r="B1777" i="15"/>
  <c r="B1778" i="15"/>
  <c r="B1779" i="15"/>
  <c r="B1780" i="15"/>
  <c r="B1781" i="15"/>
  <c r="B1782" i="15"/>
  <c r="B1783" i="15"/>
  <c r="B1784" i="15"/>
  <c r="B1785" i="15"/>
  <c r="B1786" i="15"/>
  <c r="B1787" i="15"/>
  <c r="B1788" i="15"/>
  <c r="B1789" i="15"/>
  <c r="B1790" i="15"/>
  <c r="B1791" i="15"/>
  <c r="B1792" i="15"/>
  <c r="B1793" i="15"/>
  <c r="B1794" i="15"/>
  <c r="B1795" i="15"/>
  <c r="B1796" i="15"/>
  <c r="B1797" i="15"/>
  <c r="B1798" i="15"/>
  <c r="B1799" i="15"/>
  <c r="B1800" i="15"/>
  <c r="B1801" i="15"/>
  <c r="B1802" i="15"/>
  <c r="B1803" i="15"/>
  <c r="B1804" i="15"/>
  <c r="B1805" i="15"/>
  <c r="B1806" i="15"/>
  <c r="B1807" i="15"/>
  <c r="B1808" i="15"/>
  <c r="B1809" i="15"/>
  <c r="B1810" i="15"/>
  <c r="B1811" i="15"/>
  <c r="B1812" i="15"/>
  <c r="B1813" i="15"/>
  <c r="B1814" i="15"/>
  <c r="B1815" i="15"/>
  <c r="B1816" i="15"/>
  <c r="B1817" i="15"/>
  <c r="B1818" i="15"/>
  <c r="B1819" i="15"/>
  <c r="B1820" i="15"/>
  <c r="B1821" i="15"/>
  <c r="B1822" i="15"/>
  <c r="B1823" i="15"/>
  <c r="B1824" i="15"/>
  <c r="B1825" i="15"/>
  <c r="B1826" i="15"/>
  <c r="B1827" i="15"/>
  <c r="B1828" i="15"/>
  <c r="B1829" i="15"/>
  <c r="B1830" i="15"/>
  <c r="B1831" i="15"/>
  <c r="B1832" i="15"/>
  <c r="B1833" i="15"/>
  <c r="B1834" i="15"/>
  <c r="B1835" i="15"/>
  <c r="B1836" i="15"/>
  <c r="B1837" i="15"/>
  <c r="B1838" i="15"/>
  <c r="B1839" i="15"/>
  <c r="B1840" i="15"/>
  <c r="B1841" i="15"/>
  <c r="B1842" i="15"/>
  <c r="B1843" i="15"/>
  <c r="B1844" i="15"/>
  <c r="B1845" i="15"/>
  <c r="B1846" i="15"/>
  <c r="B1847" i="15"/>
  <c r="B1848" i="15"/>
  <c r="B1849" i="15"/>
  <c r="B1850" i="15"/>
  <c r="B1851" i="15"/>
  <c r="B1852" i="15"/>
  <c r="B1853" i="15"/>
  <c r="B1854" i="15"/>
  <c r="B1855" i="15"/>
  <c r="B1856" i="15"/>
  <c r="B1857" i="15"/>
  <c r="B1858" i="15"/>
  <c r="B1859" i="15"/>
  <c r="B1860" i="15"/>
  <c r="B1861" i="15"/>
  <c r="B1862" i="15"/>
  <c r="B1863" i="15"/>
  <c r="B1864" i="15"/>
  <c r="B1865" i="15"/>
  <c r="B1866" i="15"/>
  <c r="B1867" i="15"/>
  <c r="B1868" i="15"/>
  <c r="B1869" i="15"/>
  <c r="B1870" i="15"/>
  <c r="B1871" i="15"/>
  <c r="B1872" i="15"/>
  <c r="B1873" i="15"/>
  <c r="B1874" i="15"/>
  <c r="B1875" i="15"/>
  <c r="B1876" i="15"/>
  <c r="B1877" i="15"/>
  <c r="B1878" i="15"/>
  <c r="B1879" i="15"/>
  <c r="B1880" i="15"/>
  <c r="B1881" i="15"/>
  <c r="B1882" i="15"/>
  <c r="B1883" i="15"/>
  <c r="B1884" i="15"/>
  <c r="B1885" i="15"/>
  <c r="B1886" i="15"/>
  <c r="B1887" i="15"/>
  <c r="B1888" i="15"/>
  <c r="B1889" i="15"/>
  <c r="B1890" i="15"/>
  <c r="B1891" i="15"/>
  <c r="B1892" i="15"/>
  <c r="B1893" i="15"/>
  <c r="B1894" i="15"/>
  <c r="B1895" i="15"/>
  <c r="B1896" i="15"/>
  <c r="B1897" i="15"/>
  <c r="B1898" i="15"/>
  <c r="B1899" i="15"/>
  <c r="B1900" i="15"/>
  <c r="B1901" i="15"/>
  <c r="B1902" i="15"/>
  <c r="B1903" i="15"/>
  <c r="B1904" i="15"/>
  <c r="B1905" i="15"/>
  <c r="B1906" i="15"/>
  <c r="B1907" i="15"/>
  <c r="B1908" i="15"/>
  <c r="B1909" i="15"/>
  <c r="B1910" i="15"/>
  <c r="B1911" i="15"/>
  <c r="B1912" i="15"/>
  <c r="B1913" i="15"/>
  <c r="B1914" i="15"/>
  <c r="B1915" i="15"/>
  <c r="B1916" i="15"/>
  <c r="B1917" i="15"/>
  <c r="B1918" i="15"/>
  <c r="B1919" i="15"/>
  <c r="B1920" i="15"/>
  <c r="B1921" i="15"/>
  <c r="B1922" i="15"/>
  <c r="B1923" i="15"/>
  <c r="B1924" i="15"/>
  <c r="B1925" i="15"/>
  <c r="B1926" i="15"/>
  <c r="B1927" i="15"/>
  <c r="B1928" i="15"/>
  <c r="B1929" i="15"/>
  <c r="B1930" i="15"/>
  <c r="B1931" i="15"/>
  <c r="B1932" i="15"/>
  <c r="B1933" i="15"/>
  <c r="B1934" i="15"/>
  <c r="B1935" i="15"/>
  <c r="B1936" i="15"/>
  <c r="B1937" i="15"/>
  <c r="B1938" i="15"/>
  <c r="B1939" i="15"/>
  <c r="B1940" i="15"/>
  <c r="B1941" i="15"/>
  <c r="B1942" i="15"/>
  <c r="B1943" i="15"/>
  <c r="B1944" i="15"/>
  <c r="B1945" i="15"/>
  <c r="B1946" i="15"/>
  <c r="B1947" i="15"/>
  <c r="B1948" i="15"/>
  <c r="B1949" i="15"/>
  <c r="B1950" i="15"/>
  <c r="B1951" i="15"/>
  <c r="B1952" i="15"/>
  <c r="B1953" i="15"/>
  <c r="B1954" i="15"/>
  <c r="B1955" i="15"/>
  <c r="B1956" i="15"/>
  <c r="B1957" i="15"/>
  <c r="B1958" i="15"/>
  <c r="B1959" i="15"/>
  <c r="B1960" i="15"/>
  <c r="B1961" i="15"/>
  <c r="B1962" i="15"/>
  <c r="B1963" i="15"/>
  <c r="B1964" i="15"/>
  <c r="B1965" i="15"/>
  <c r="B1966" i="15"/>
  <c r="B1967" i="15"/>
  <c r="B1968" i="15"/>
  <c r="B1969" i="15"/>
  <c r="B1970" i="15"/>
  <c r="B1971" i="15"/>
  <c r="B1972" i="15"/>
  <c r="B1973" i="15"/>
  <c r="B1974" i="15"/>
  <c r="B1975" i="15"/>
  <c r="B1976" i="15"/>
  <c r="B1977" i="15"/>
  <c r="B1978" i="15"/>
  <c r="B1979" i="15"/>
  <c r="B1980" i="15"/>
  <c r="B1981" i="15"/>
  <c r="B1982" i="15"/>
  <c r="B1983" i="15"/>
  <c r="B1984" i="15"/>
  <c r="B1985" i="15"/>
  <c r="B1986" i="15"/>
  <c r="B1987" i="15"/>
  <c r="B1988" i="15"/>
  <c r="B1989" i="15"/>
  <c r="B1990" i="15"/>
  <c r="B1991" i="15"/>
  <c r="B1992" i="15"/>
  <c r="B1993" i="15"/>
  <c r="B1994" i="15"/>
  <c r="B1995" i="15"/>
  <c r="B1996" i="15"/>
  <c r="B1997" i="15"/>
  <c r="B1998" i="15"/>
  <c r="B1999" i="15"/>
  <c r="B2000" i="15"/>
  <c r="B2001" i="15"/>
  <c r="B2002" i="15"/>
  <c r="B2003" i="15"/>
  <c r="B2004" i="15"/>
  <c r="B2005" i="15"/>
  <c r="B2006" i="15"/>
  <c r="B2007" i="15"/>
  <c r="B2008" i="15"/>
  <c r="B2009" i="15"/>
  <c r="B2010" i="15"/>
  <c r="B2011" i="15"/>
  <c r="B2012" i="15"/>
  <c r="B2013" i="15"/>
  <c r="B2014" i="15"/>
  <c r="B2015" i="15"/>
  <c r="B2016" i="15"/>
  <c r="B2017" i="15"/>
  <c r="B2018" i="15"/>
  <c r="B2019" i="15"/>
  <c r="B2020" i="15"/>
  <c r="B2021" i="15"/>
  <c r="B2022" i="15"/>
  <c r="B2023" i="15"/>
  <c r="B2024" i="15"/>
  <c r="B2025" i="15"/>
  <c r="B2026" i="15"/>
  <c r="B2027" i="15"/>
  <c r="B2028" i="15"/>
  <c r="B2029" i="15"/>
  <c r="B2030" i="15"/>
  <c r="B2031" i="15"/>
  <c r="B2032" i="15"/>
  <c r="B2033" i="15"/>
  <c r="B2034" i="15"/>
  <c r="B2035" i="15"/>
  <c r="B2036" i="15"/>
  <c r="B2037" i="15"/>
  <c r="B2038" i="15"/>
  <c r="B2039" i="15"/>
  <c r="B2040" i="15"/>
  <c r="B2041" i="15"/>
  <c r="B2042" i="15"/>
  <c r="B2043" i="15"/>
  <c r="B2044" i="15"/>
  <c r="B2045" i="15"/>
  <c r="B2046" i="15"/>
  <c r="B2047" i="15"/>
  <c r="B2048" i="15"/>
  <c r="B2049" i="15"/>
  <c r="B2050" i="15"/>
  <c r="B2051" i="15"/>
  <c r="B2052" i="15"/>
  <c r="B2053" i="15"/>
  <c r="B2054" i="15"/>
  <c r="B2055" i="15"/>
  <c r="B2056" i="15"/>
  <c r="B2057" i="15"/>
  <c r="B2058" i="15"/>
  <c r="B2059" i="15"/>
  <c r="B2060" i="15"/>
  <c r="B2061" i="15"/>
  <c r="B2062" i="15"/>
  <c r="B2063" i="15"/>
  <c r="B2064" i="15"/>
  <c r="B2065" i="15"/>
  <c r="B2066" i="15"/>
  <c r="B2067" i="15"/>
  <c r="B2068" i="15"/>
  <c r="B2069" i="15"/>
  <c r="B2070" i="15"/>
  <c r="B2071" i="15"/>
  <c r="B2072" i="15"/>
  <c r="B2073" i="15"/>
  <c r="B2074" i="15"/>
  <c r="B2075" i="15"/>
  <c r="B2076" i="15"/>
  <c r="B2077" i="15"/>
  <c r="B2078" i="15"/>
  <c r="B2079" i="15"/>
  <c r="B2080" i="15"/>
  <c r="B2081" i="15"/>
  <c r="B2082" i="15"/>
  <c r="B2083" i="15"/>
  <c r="B2084" i="15"/>
  <c r="B2085" i="15"/>
  <c r="B2086" i="15"/>
  <c r="B2087" i="15"/>
  <c r="B2088" i="15"/>
  <c r="B2089" i="15"/>
  <c r="B2090" i="15"/>
  <c r="B2091" i="15"/>
  <c r="B2092" i="15"/>
  <c r="B2093" i="15"/>
  <c r="B2094" i="15"/>
  <c r="B2095" i="15"/>
  <c r="B2096" i="15"/>
  <c r="B2097" i="15"/>
  <c r="B2098" i="15"/>
  <c r="B2099" i="15"/>
  <c r="B2100" i="15"/>
  <c r="B2101" i="15"/>
  <c r="B2102" i="15"/>
  <c r="B2103" i="15"/>
  <c r="B2104" i="15"/>
  <c r="B2105" i="15"/>
  <c r="B2106" i="15"/>
  <c r="B2107" i="15"/>
  <c r="B2108" i="15"/>
  <c r="B2109" i="15"/>
  <c r="B2110" i="15"/>
  <c r="B2111" i="15"/>
  <c r="B2112" i="15"/>
  <c r="B2113" i="15"/>
  <c r="B2114" i="15"/>
  <c r="B2115" i="15"/>
  <c r="B2116" i="15"/>
  <c r="B2117" i="15"/>
  <c r="B2118" i="15"/>
  <c r="B2119" i="15"/>
  <c r="B2120" i="15"/>
  <c r="B2121" i="15"/>
  <c r="B2122" i="15"/>
  <c r="B2123" i="15"/>
  <c r="B2124" i="15"/>
  <c r="B2125" i="15"/>
  <c r="B2126" i="15"/>
  <c r="B2127" i="15"/>
  <c r="B2128" i="15"/>
  <c r="B2129" i="15"/>
  <c r="B2130" i="15"/>
  <c r="B2131" i="15"/>
  <c r="B2132" i="15"/>
  <c r="B2133" i="15"/>
  <c r="B2134" i="15"/>
  <c r="B2135" i="15"/>
  <c r="B2136" i="15"/>
  <c r="B2137" i="15"/>
  <c r="B2138" i="15"/>
  <c r="B2139" i="15"/>
  <c r="B2140" i="15"/>
  <c r="B2141" i="15"/>
  <c r="B2142" i="15"/>
  <c r="B2143" i="15"/>
  <c r="B2144" i="15"/>
  <c r="B2145" i="15"/>
  <c r="B2146" i="15"/>
  <c r="B2147" i="15"/>
  <c r="B2148" i="15"/>
  <c r="B2149" i="15"/>
  <c r="B2150" i="15"/>
  <c r="B2151" i="15"/>
  <c r="B2152" i="15"/>
  <c r="B2153" i="15"/>
  <c r="B2154" i="15"/>
  <c r="B2155" i="15"/>
  <c r="B2156" i="15"/>
  <c r="B2157" i="15"/>
  <c r="B2158" i="15"/>
  <c r="B2159" i="15"/>
  <c r="B2160" i="15"/>
  <c r="B2161" i="15"/>
  <c r="B2162" i="15"/>
  <c r="B2163" i="15"/>
  <c r="B2164" i="15"/>
  <c r="B2165" i="15"/>
  <c r="B2166" i="15"/>
  <c r="B2167" i="15"/>
  <c r="B2168" i="15"/>
  <c r="B2169" i="15"/>
  <c r="B2170" i="15"/>
  <c r="B2171" i="15"/>
  <c r="B2172" i="15"/>
  <c r="B2173" i="15"/>
  <c r="B2174" i="15"/>
  <c r="B2175" i="15"/>
  <c r="B2176" i="15"/>
  <c r="B2177" i="15"/>
  <c r="B2178" i="15"/>
  <c r="B2179" i="15"/>
  <c r="B2180" i="15"/>
  <c r="B2181" i="15"/>
  <c r="B2182" i="15"/>
  <c r="B2183" i="15"/>
  <c r="B2184" i="15"/>
  <c r="B2185" i="15"/>
  <c r="B2186" i="15"/>
  <c r="B2187" i="15"/>
  <c r="B2188" i="15"/>
  <c r="B2189" i="15"/>
  <c r="B2190" i="15"/>
  <c r="B2191" i="15"/>
  <c r="B2192" i="15"/>
  <c r="B2193" i="15"/>
  <c r="B2194" i="15"/>
  <c r="B2195" i="15"/>
  <c r="B2196" i="15"/>
  <c r="B2197" i="15"/>
  <c r="B2198" i="15"/>
  <c r="B2199" i="15"/>
  <c r="B2200" i="15"/>
  <c r="B2201" i="15"/>
  <c r="B2202" i="15"/>
  <c r="B2203" i="15"/>
  <c r="B2204" i="15"/>
  <c r="B2205" i="15"/>
  <c r="B2206" i="15"/>
  <c r="B2207" i="15"/>
  <c r="B2208" i="15"/>
  <c r="B2209" i="15"/>
  <c r="B2210" i="15"/>
  <c r="B2211" i="15"/>
  <c r="B2212" i="15"/>
  <c r="B2213" i="15"/>
  <c r="B2214" i="15"/>
  <c r="B2215" i="15"/>
  <c r="B2216" i="15"/>
  <c r="B2217" i="15"/>
  <c r="B2218" i="15"/>
  <c r="B2219" i="15"/>
  <c r="B2220" i="15"/>
  <c r="B2221" i="15"/>
  <c r="B2222" i="15"/>
  <c r="B2223" i="15"/>
  <c r="B2224" i="15"/>
  <c r="B2225" i="15"/>
  <c r="B2226" i="15"/>
  <c r="B2227" i="15"/>
  <c r="B2228" i="15"/>
  <c r="B2229" i="15"/>
  <c r="B2230" i="15"/>
  <c r="B2231" i="15"/>
  <c r="B2232" i="15"/>
  <c r="B2233" i="15"/>
  <c r="B2234" i="15"/>
  <c r="B2235" i="15"/>
  <c r="B2236" i="15"/>
  <c r="B2237" i="15"/>
  <c r="B2238" i="15"/>
  <c r="B2239" i="15"/>
  <c r="B2240" i="15"/>
  <c r="B2241" i="15"/>
  <c r="B2242" i="15"/>
  <c r="B2243" i="15"/>
  <c r="B2244" i="15"/>
  <c r="B2245" i="15"/>
  <c r="B2246" i="15"/>
  <c r="B2247" i="15"/>
  <c r="B2248" i="15"/>
  <c r="B2249" i="15"/>
  <c r="B2250" i="15"/>
  <c r="B2251" i="15"/>
  <c r="B2252" i="15"/>
  <c r="B2253" i="15"/>
  <c r="B2254" i="15"/>
  <c r="B2255" i="15"/>
  <c r="B2256" i="15"/>
  <c r="B2257" i="15"/>
  <c r="B2258" i="15"/>
  <c r="B2259" i="15"/>
  <c r="B2260" i="15"/>
  <c r="B2261" i="15"/>
  <c r="B2262" i="15"/>
  <c r="B2263" i="15"/>
  <c r="B2264" i="15"/>
  <c r="B2265" i="15"/>
  <c r="B2266" i="15"/>
  <c r="B2267" i="15"/>
  <c r="B2268" i="15"/>
  <c r="B2269" i="15"/>
  <c r="B2270" i="15"/>
  <c r="B2271" i="15"/>
  <c r="B2272" i="15"/>
  <c r="B2273" i="15"/>
  <c r="B2274" i="15"/>
  <c r="B2275" i="15"/>
  <c r="B2276" i="15"/>
  <c r="B2277" i="15"/>
  <c r="B2278" i="15"/>
  <c r="B2279" i="15"/>
  <c r="B2280" i="15"/>
  <c r="B2281" i="15"/>
  <c r="B2282" i="15"/>
  <c r="B2283" i="15"/>
  <c r="B2284" i="15"/>
  <c r="B2285" i="15"/>
  <c r="B2286" i="15"/>
  <c r="B2287" i="15"/>
  <c r="B2288" i="15"/>
  <c r="B2289" i="15"/>
  <c r="B2290" i="15"/>
  <c r="B2291" i="15"/>
  <c r="B2292" i="15"/>
  <c r="B2293" i="15"/>
  <c r="B2294" i="15"/>
  <c r="B2295" i="15"/>
  <c r="B2296" i="15"/>
  <c r="B2297" i="15"/>
  <c r="B2298" i="15"/>
  <c r="B2299" i="15"/>
  <c r="B2300" i="15"/>
  <c r="B2301" i="15"/>
  <c r="B2302" i="15"/>
  <c r="B2303" i="15"/>
  <c r="B2304" i="15"/>
  <c r="B2305" i="15"/>
  <c r="B2306" i="15"/>
  <c r="B2307" i="15"/>
  <c r="B2308" i="15"/>
  <c r="B2309" i="15"/>
  <c r="B2310" i="15"/>
  <c r="B2311" i="15"/>
  <c r="B2312" i="15"/>
  <c r="B2313" i="15"/>
  <c r="B2314" i="15"/>
  <c r="B2315" i="15"/>
  <c r="B2316" i="15"/>
  <c r="B2317" i="15"/>
  <c r="B2318" i="15"/>
  <c r="B2319" i="15"/>
  <c r="B2320" i="15"/>
  <c r="B2321" i="15"/>
  <c r="B2322" i="15"/>
  <c r="B2323" i="15"/>
  <c r="B2324" i="15"/>
  <c r="B2325" i="15"/>
  <c r="B2326" i="15"/>
  <c r="B2327" i="15"/>
  <c r="B2328" i="15"/>
  <c r="B2329" i="15"/>
  <c r="B2330" i="15"/>
  <c r="B2331" i="15"/>
  <c r="B2332" i="15"/>
  <c r="B2333" i="15"/>
  <c r="B2334" i="15"/>
  <c r="B2335" i="15"/>
  <c r="B2336" i="15"/>
  <c r="B2337" i="15"/>
  <c r="B2338" i="15"/>
  <c r="B2339" i="15"/>
  <c r="B2340" i="15"/>
  <c r="B2341" i="15"/>
  <c r="B2342" i="15"/>
  <c r="B2343" i="15"/>
  <c r="B2344" i="15"/>
  <c r="B2345" i="15"/>
  <c r="B2346" i="15"/>
  <c r="B2347" i="15"/>
  <c r="B2348" i="15"/>
  <c r="B2349" i="15"/>
  <c r="B2350" i="15"/>
  <c r="B2351" i="15"/>
  <c r="B2352" i="15"/>
  <c r="B2353" i="15"/>
  <c r="B2354" i="15"/>
  <c r="B2355" i="15"/>
  <c r="B2356" i="15"/>
  <c r="B2357" i="15"/>
  <c r="B2358" i="15"/>
  <c r="B2359" i="15"/>
  <c r="B2360" i="15"/>
  <c r="B2361" i="15"/>
  <c r="B2362" i="15"/>
  <c r="B2363" i="15"/>
  <c r="B2364" i="15"/>
  <c r="B2365" i="15"/>
  <c r="B2366" i="15"/>
  <c r="B2367" i="15"/>
  <c r="B2368" i="15"/>
  <c r="B2369" i="15"/>
  <c r="B2370" i="15"/>
  <c r="B2371" i="15"/>
  <c r="B2372" i="15"/>
  <c r="B2373" i="15"/>
  <c r="B2374" i="15"/>
  <c r="B2375" i="15"/>
  <c r="B2376" i="15"/>
  <c r="B2377" i="15"/>
  <c r="B2378" i="15"/>
  <c r="B2379" i="15"/>
  <c r="B2380" i="15"/>
  <c r="B2381" i="15"/>
  <c r="B2382" i="15"/>
  <c r="B2383" i="15"/>
  <c r="B2384" i="15"/>
  <c r="B2385" i="15"/>
  <c r="B2386" i="15"/>
  <c r="B2387" i="15"/>
  <c r="B2388" i="15"/>
  <c r="B2389" i="15"/>
  <c r="B2390" i="15"/>
  <c r="B2391" i="15"/>
  <c r="B2392" i="15"/>
  <c r="B2393" i="15"/>
  <c r="B2394" i="15"/>
  <c r="B2395" i="15"/>
  <c r="B2396" i="15"/>
  <c r="B2397" i="15"/>
  <c r="B2398" i="15"/>
  <c r="B2399" i="15"/>
  <c r="B2400" i="15"/>
  <c r="B2401" i="15"/>
  <c r="B2402" i="15"/>
  <c r="B2403" i="15"/>
  <c r="B2404" i="15"/>
  <c r="B2405" i="15"/>
  <c r="B2406" i="15"/>
  <c r="B2407" i="15"/>
  <c r="B2408" i="15"/>
  <c r="B2409" i="15"/>
  <c r="B2410" i="15"/>
  <c r="B2411" i="15"/>
  <c r="B2412" i="15"/>
  <c r="B2413" i="15"/>
  <c r="B2414" i="15"/>
  <c r="B2415" i="15"/>
  <c r="B2416" i="15"/>
  <c r="B2417" i="15"/>
  <c r="B2418" i="15"/>
  <c r="B2419" i="15"/>
  <c r="B2420" i="15"/>
  <c r="B2421" i="15"/>
  <c r="B2422" i="15"/>
  <c r="B2423" i="15"/>
  <c r="B2424" i="15"/>
  <c r="B2425" i="15"/>
  <c r="B2426" i="15"/>
  <c r="B2427" i="15"/>
  <c r="B2428" i="15"/>
  <c r="B2429" i="15"/>
  <c r="B2430" i="15"/>
  <c r="B2431" i="15"/>
  <c r="B2432" i="15"/>
  <c r="B2433" i="15"/>
  <c r="B2434" i="15"/>
  <c r="B2435" i="15"/>
  <c r="B2436" i="15"/>
  <c r="B2437" i="15"/>
  <c r="B2438" i="15"/>
  <c r="B2439" i="15"/>
  <c r="B2440" i="15"/>
  <c r="B2441" i="15"/>
  <c r="B2442" i="15"/>
  <c r="B2443" i="15"/>
  <c r="B2444" i="15"/>
  <c r="B2445" i="15"/>
  <c r="B2446" i="15"/>
  <c r="B2447" i="15"/>
  <c r="B2448" i="15"/>
  <c r="B2449" i="15"/>
  <c r="B2450" i="15"/>
  <c r="B2451" i="15"/>
  <c r="B2452" i="15"/>
  <c r="B2453" i="15"/>
  <c r="B2454" i="15"/>
  <c r="B2455" i="15"/>
  <c r="B2456" i="15"/>
  <c r="B2457" i="15"/>
  <c r="B2458" i="15"/>
  <c r="B2459" i="15"/>
  <c r="B2460" i="15"/>
  <c r="B2461" i="15"/>
  <c r="B2462" i="15"/>
  <c r="B2463" i="15"/>
  <c r="B2464" i="15"/>
  <c r="B2465" i="15"/>
  <c r="B2466" i="15"/>
  <c r="B2467" i="15"/>
  <c r="B2468" i="15"/>
  <c r="B2469" i="15"/>
  <c r="B2470" i="15"/>
  <c r="B2471" i="15"/>
  <c r="B2472" i="15"/>
  <c r="B2473" i="15"/>
  <c r="B2474" i="15"/>
  <c r="B2475" i="15"/>
  <c r="B2476" i="15"/>
  <c r="B2477" i="15"/>
  <c r="B2478" i="15"/>
  <c r="B2479" i="15"/>
  <c r="B2480" i="15"/>
  <c r="B2481" i="15"/>
  <c r="B2482" i="15"/>
  <c r="B2483" i="15"/>
  <c r="B2484" i="15"/>
  <c r="B2485" i="15"/>
  <c r="B2486" i="15"/>
  <c r="B2487" i="15"/>
  <c r="B2488" i="15"/>
  <c r="B2489" i="15"/>
  <c r="B2490" i="15"/>
  <c r="B2491" i="15"/>
  <c r="B2492" i="15"/>
  <c r="B2493" i="15"/>
  <c r="B2494" i="15"/>
  <c r="B2495" i="15"/>
  <c r="B2496" i="15"/>
  <c r="B2497" i="15"/>
  <c r="B2498" i="15"/>
  <c r="B2499" i="15"/>
  <c r="B2500" i="15"/>
  <c r="B2501" i="15"/>
  <c r="B2502" i="15"/>
  <c r="B2503" i="15"/>
  <c r="B2504" i="15"/>
  <c r="B2505" i="15"/>
  <c r="B2506" i="15"/>
  <c r="B2507" i="15"/>
  <c r="B2508" i="15"/>
  <c r="B2509" i="15"/>
  <c r="B2510" i="15"/>
  <c r="B2511" i="15"/>
  <c r="B2512" i="15"/>
  <c r="B2513" i="15"/>
  <c r="B2514" i="15"/>
  <c r="B2515" i="15"/>
  <c r="B2516" i="15"/>
  <c r="B2517" i="15"/>
  <c r="B2518" i="15"/>
  <c r="B2519" i="15"/>
  <c r="B2520" i="15"/>
  <c r="B2521" i="15"/>
  <c r="B2522" i="15"/>
  <c r="B2523" i="15"/>
  <c r="B2524" i="15"/>
  <c r="B2525" i="15"/>
  <c r="B2526" i="15"/>
  <c r="B2527" i="15"/>
  <c r="B2528" i="15"/>
  <c r="B2529" i="15"/>
  <c r="B2530" i="15"/>
  <c r="B2531" i="15"/>
  <c r="B2532" i="15"/>
  <c r="B2533" i="15"/>
  <c r="B2534" i="15"/>
  <c r="B2535" i="15"/>
  <c r="B2536" i="15"/>
  <c r="B2537" i="15"/>
  <c r="B2538" i="15"/>
  <c r="B2539" i="15"/>
  <c r="B2540" i="15"/>
  <c r="B2541" i="15"/>
  <c r="B2542" i="15"/>
  <c r="B2543" i="15"/>
  <c r="B2544" i="15"/>
  <c r="B2545" i="15"/>
  <c r="B2546" i="15"/>
  <c r="B2547" i="15"/>
  <c r="B2548" i="15"/>
  <c r="B2549" i="15"/>
  <c r="B2550" i="15"/>
  <c r="B2551" i="15"/>
  <c r="B2552" i="15"/>
  <c r="B2553" i="15"/>
  <c r="B2554" i="15"/>
  <c r="B2555" i="15"/>
  <c r="B2556" i="15"/>
  <c r="B2557" i="15"/>
  <c r="B2558" i="15"/>
  <c r="B2559" i="15"/>
  <c r="B2560" i="15"/>
  <c r="B2561" i="15"/>
  <c r="B2562" i="15"/>
  <c r="B2563" i="15"/>
  <c r="B2564" i="15"/>
  <c r="B2565" i="15"/>
  <c r="B2566" i="15"/>
  <c r="B2567" i="15"/>
  <c r="B2568" i="15"/>
  <c r="B2569" i="15"/>
  <c r="B2570" i="15"/>
  <c r="B2571" i="15"/>
  <c r="B2572" i="15"/>
  <c r="B2573" i="15"/>
  <c r="B2574" i="15"/>
  <c r="B2575" i="15"/>
  <c r="B2576" i="15"/>
  <c r="B2577" i="15"/>
  <c r="B2578" i="15"/>
  <c r="B2579" i="15"/>
  <c r="B2580" i="15"/>
  <c r="B2581" i="15"/>
  <c r="B2582" i="15"/>
  <c r="B2583" i="15"/>
  <c r="B2584" i="15"/>
  <c r="B2585" i="15"/>
  <c r="B2586" i="15"/>
  <c r="B2587" i="15"/>
  <c r="B2588" i="15"/>
  <c r="B2589" i="15"/>
  <c r="B2590" i="15"/>
  <c r="B2591" i="15"/>
  <c r="B2592" i="15"/>
  <c r="B2593" i="15"/>
  <c r="B2594" i="15"/>
  <c r="B2595" i="15"/>
  <c r="B2596" i="15"/>
  <c r="B2597" i="15"/>
  <c r="B2598" i="15"/>
  <c r="B2599" i="15"/>
  <c r="B2600" i="15"/>
  <c r="B2601" i="15"/>
  <c r="B2602" i="15"/>
  <c r="B2603" i="15"/>
  <c r="B2604" i="15"/>
  <c r="B2605" i="15"/>
  <c r="B2606" i="15"/>
  <c r="B2607" i="15"/>
  <c r="B2608" i="15"/>
  <c r="B2609" i="15"/>
  <c r="B2610" i="15"/>
  <c r="B2611" i="15"/>
  <c r="B2612" i="15"/>
  <c r="B2613" i="15"/>
  <c r="B2614" i="15"/>
  <c r="B11" i="15" l="1"/>
  <c r="B12" i="15"/>
  <c r="J117" i="1" l="1"/>
  <c r="F117" i="1"/>
  <c r="G117" i="1"/>
  <c r="H117" i="1"/>
  <c r="I117" i="1"/>
  <c r="E117" i="1"/>
  <c r="C92" i="16"/>
  <c r="C93" i="16"/>
  <c r="C94" i="16"/>
  <c r="C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B10" i="15"/>
  <c r="C34" i="2" l="1"/>
  <c r="D34" i="2"/>
  <c r="E34" i="2"/>
  <c r="F34" i="2"/>
  <c r="G34" i="2"/>
  <c r="B34" i="2"/>
  <c r="C2" i="16"/>
</calcChain>
</file>

<file path=xl/sharedStrings.xml><?xml version="1.0" encoding="utf-8"?>
<sst xmlns="http://schemas.openxmlformats.org/spreadsheetml/2006/main" count="8962" uniqueCount="289">
  <si>
    <t>Tipo</t>
  </si>
  <si>
    <t>Contrato</t>
  </si>
  <si>
    <t>Nombre corto Operador</t>
  </si>
  <si>
    <t>Total</t>
  </si>
  <si>
    <t>Asociaciones</t>
  </si>
  <si>
    <t>CNH-A1-TRION/2016</t>
  </si>
  <si>
    <t>Migraciones</t>
  </si>
  <si>
    <t>CNH-M1-EK-BALAM/2017</t>
  </si>
  <si>
    <t>Ronda 1.1</t>
  </si>
  <si>
    <t>CNH-R01-L01-A2/2015</t>
  </si>
  <si>
    <t>CNH-R01-L01-A7/2015</t>
  </si>
  <si>
    <t>Ronda 1.2</t>
  </si>
  <si>
    <t>CNH-R01-L02-A1/2015</t>
  </si>
  <si>
    <t>CNH-R01-L02-A2/2015</t>
  </si>
  <si>
    <t>CNH-R01-L02-A4/2015</t>
  </si>
  <si>
    <t>Ronda 1.3</t>
  </si>
  <si>
    <t>CNH-R01-L03-A1/2015</t>
  </si>
  <si>
    <t>CNH-R01-L03-A10/2016</t>
  </si>
  <si>
    <t>CNH-R01-L03-A11/2015</t>
  </si>
  <si>
    <t>CNH-R01-L03-A12/2015</t>
  </si>
  <si>
    <t>CNH-R01-L03-A13/2015</t>
  </si>
  <si>
    <t>CNH-R01-L03-A14/2015</t>
  </si>
  <si>
    <t>CNH-R01-L03-A15/2015</t>
  </si>
  <si>
    <t>CNH-R01-L03-A17/2016</t>
  </si>
  <si>
    <t>CNH-R01-L03-A18/2015</t>
  </si>
  <si>
    <t>CNH-R01-L03-A2/2015</t>
  </si>
  <si>
    <t>CNH-R01-L03-A20/2016</t>
  </si>
  <si>
    <t>CNH-R01-L03-A21/2016</t>
  </si>
  <si>
    <t>CNH-R01-L03-A22/2015</t>
  </si>
  <si>
    <t>CNH-R01-L03-A23/2015</t>
  </si>
  <si>
    <t>CNH-R01-L03-A24/2016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</si>
  <si>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</si>
  <si>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</si>
  <si>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</si>
  <si>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</si>
  <si>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</si>
  <si>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</si>
  <si>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</si>
  <si>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CNH-R01-L03-A9/2015</t>
  </si>
  <si>
    <t>Ronda 1.4</t>
  </si>
  <si>
    <t>CNH-R01-L04-A1.CPP/2016</t>
  </si>
  <si>
    <t>CNH-R01-L04-A1.CS/2016</t>
  </si>
  <si>
    <t>CNH-R01-L04-A2.CPP/2016</t>
  </si>
  <si>
    <t>CNH-R01-L04-A3.CPP/2016</t>
  </si>
  <si>
    <t>CNH-R01-L04-A3.CS/2016</t>
  </si>
  <si>
    <t>CNH-R01-L04-A4.CPP/2016</t>
  </si>
  <si>
    <t>CNH-R01-L04-A4.CS/2016</t>
  </si>
  <si>
    <t>CNH-R01-L04-A5.CS/2016</t>
  </si>
  <si>
    <t>Etiquetas de fila</t>
  </si>
  <si>
    <t>Total general</t>
  </si>
  <si>
    <t>Ronda 2.1</t>
  </si>
  <si>
    <t>CNH-R02-L01-A11.CS/2017</t>
  </si>
  <si>
    <t>CNH-R02-L01-A15.CS/2017</t>
  </si>
  <si>
    <t>Operador</t>
  </si>
  <si>
    <t>total</t>
  </si>
  <si>
    <t>CNH-M2-SANTUARIO-EL GOLPE/2017</t>
  </si>
  <si>
    <t>CNH-M3-MISIÓN/2018</t>
  </si>
  <si>
    <t>CNH-R02-L01-A10.CS/2017</t>
  </si>
  <si>
    <t>CNH-R02-L01-A14.CS/2017</t>
  </si>
  <si>
    <t>CNH-R02-L01-A2.TM/2017</t>
  </si>
  <si>
    <t>CNH-R02-L01-A6.CS/2017</t>
  </si>
  <si>
    <t>CNH-R02-L01-A7.CS/2017</t>
  </si>
  <si>
    <t>CNH-R02-L01-A8.CS/2017</t>
  </si>
  <si>
    <t>CNH-R02-L02-A4.BG/2017</t>
  </si>
  <si>
    <t>CNH-R02-L02-A5.BG/2017</t>
  </si>
  <si>
    <t>CNH-R02-L02-A7.BG/2017</t>
  </si>
  <si>
    <t>CNH-R02-L03-BG-04/2017</t>
  </si>
  <si>
    <t>CNH-R02-L03-CS-01/2017</t>
  </si>
  <si>
    <t>CNH-R02-L03-CS-04/2017</t>
  </si>
  <si>
    <t>CNH-R02-L03-CS-05/2017</t>
  </si>
  <si>
    <t>CNH-R02-L03-TM-01/2017</t>
  </si>
  <si>
    <t>CNH-R02-L03-VC-02/2017</t>
  </si>
  <si>
    <t>2015</t>
  </si>
  <si>
    <t>2,016.002</t>
  </si>
  <si>
    <t>2,017.002</t>
  </si>
  <si>
    <t>2,018.002</t>
  </si>
  <si>
    <t>2,019.00</t>
  </si>
  <si>
    <t>Ronda 2.2</t>
  </si>
  <si>
    <t>Ronda 2.3</t>
  </si>
  <si>
    <t>CNH-R01-L03-A16/2015</t>
  </si>
  <si>
    <t>CNH-R02-L01-A9.CS/2017</t>
  </si>
  <si>
    <t>BHP Billiton Petróleo Operaciones de México</t>
  </si>
  <si>
    <t>Pemex Exploración y Producción</t>
  </si>
  <si>
    <t xml:space="preserve">Petrofac México </t>
  </si>
  <si>
    <t xml:space="preserve">Servicios Múltiples de Burgos </t>
  </si>
  <si>
    <t>Hokchi Energy</t>
  </si>
  <si>
    <t>Talos Energy Offshore Mexico 7</t>
  </si>
  <si>
    <t xml:space="preserve">ENI México </t>
  </si>
  <si>
    <t>Fielwood Energy E&amp;P México</t>
  </si>
  <si>
    <t>Diavaz Offshore</t>
  </si>
  <si>
    <t>Oleum del Norte</t>
  </si>
  <si>
    <t>Renaissance Oil Corp</t>
  </si>
  <si>
    <t>Grupo Mareógrafo</t>
  </si>
  <si>
    <t>Mayacaste Oil &amp; Gas</t>
  </si>
  <si>
    <t>Canamex Energy Holdings</t>
  </si>
  <si>
    <t xml:space="preserve">Roma Energy México </t>
  </si>
  <si>
    <t>Servicios de Extracción Petrolera Lifting de México</t>
  </si>
  <si>
    <t>Strata CPB</t>
  </si>
  <si>
    <t>Consorcio Petrolero 5M del Golfo</t>
  </si>
  <si>
    <t>GS Oil &amp; Gas</t>
  </si>
  <si>
    <t>Strata CR</t>
  </si>
  <si>
    <t>Secadero Petróleo y Gas</t>
  </si>
  <si>
    <t>Perseus Tajón</t>
  </si>
  <si>
    <t>Tonalli Energía</t>
  </si>
  <si>
    <t>CMM Calibrador</t>
  </si>
  <si>
    <t>Calicanto Oil &amp; Gas</t>
  </si>
  <si>
    <t>Dunas Exploración y Producción</t>
  </si>
  <si>
    <t>Perseus Fortuna Nacional</t>
  </si>
  <si>
    <t>China Offshore Oil Corporation E&amp;P Mexico</t>
  </si>
  <si>
    <t>BP Exploration Mexico</t>
  </si>
  <si>
    <t xml:space="preserve">Total E&amp;P Mexico </t>
  </si>
  <si>
    <t>Chevron Energía de México</t>
  </si>
  <si>
    <t>Statoil E&amp;P México</t>
  </si>
  <si>
    <t>PC Carigali México</t>
  </si>
  <si>
    <t>Murphy Sur</t>
  </si>
  <si>
    <t>Eni México</t>
  </si>
  <si>
    <t>Repsol Exploracion México</t>
  </si>
  <si>
    <t>Total E&amp;P México</t>
  </si>
  <si>
    <t>PC Carigali Mexico Operations</t>
  </si>
  <si>
    <t>Capricorn Energy Mexico</t>
  </si>
  <si>
    <t>Pantera Exploración y Producción 2.2</t>
  </si>
  <si>
    <t>Iberoamericana de Hidrocarburos CQ, Exploración &amp; Producción de México</t>
  </si>
  <si>
    <t>Jaguar Exploración y Producción 2.3</t>
  </si>
  <si>
    <t>Operadora Bloque 12</t>
  </si>
  <si>
    <t>Operadora Bloque 13</t>
  </si>
  <si>
    <t>CNH-R02-L03-BG-02/2017</t>
  </si>
  <si>
    <t>Newpek Exploración y Extracción</t>
  </si>
  <si>
    <t>CNH-R02-L03-BG-03/2017</t>
  </si>
  <si>
    <t>Columna1</t>
  </si>
  <si>
    <t>CNH-M4-ÉBANO/2018</t>
  </si>
  <si>
    <t>CNH-R02-L02-A10.CS/2017</t>
  </si>
  <si>
    <t>CNH-R02-L02-A9.BG/2017</t>
  </si>
  <si>
    <t>CNH-R02-L03-CS-06/2017</t>
  </si>
  <si>
    <t>CNH-R02-L03-VC-03/2017</t>
  </si>
  <si>
    <t>CNH-R02-L04-AP-CM-G03/2018</t>
  </si>
  <si>
    <t>CNH-R02-L04-AP-CS-G01/2018</t>
  </si>
  <si>
    <t>CNH-R02-L04-AP-CS-G02/2018</t>
  </si>
  <si>
    <t>CNH-R02-L04-AP-CS-G03/2018</t>
  </si>
  <si>
    <t>CNH-R02-L04-AP-CS-G04/2018</t>
  </si>
  <si>
    <t>CNH-R02-L04-AP-CS-G06/2018</t>
  </si>
  <si>
    <t>CNH-R02-L04-AP-CS-G09/2018</t>
  </si>
  <si>
    <t>CNH-R02-L04-AP-PG02/2018</t>
  </si>
  <si>
    <t>CNH-R02-L04-AP-PG03/2018</t>
  </si>
  <si>
    <t>CNH-R02-L04-AP-PG04/2018</t>
  </si>
  <si>
    <t>CNH-R02-L04-AP-PG06/2018</t>
  </si>
  <si>
    <t>CNH-R02-L04-AP-PG07/2018</t>
  </si>
  <si>
    <t>Ronda 2.4</t>
  </si>
  <si>
    <t>ID_Contrato</t>
  </si>
  <si>
    <t>CNH-A3.CÁRDENAS-MORA/2018</t>
  </si>
  <si>
    <t>Petrolera Cárdenas Mora</t>
  </si>
  <si>
    <t>CNH-A4.OGARRIO/2018</t>
  </si>
  <si>
    <t>Deutsche Erdoel México</t>
  </si>
  <si>
    <t>DS Servicios Petroleros</t>
  </si>
  <si>
    <t>CNH-M5-MIQUETLA/2018</t>
  </si>
  <si>
    <t>Operadora de Campos DWF</t>
  </si>
  <si>
    <t>CNH-R01-L03-A19/2016</t>
  </si>
  <si>
    <t>CNH-R02-L01-A12.CS/2017</t>
  </si>
  <si>
    <t>Lukoil Upstream México</t>
  </si>
  <si>
    <t>CNH-R02-L02-A1.BG/2017</t>
  </si>
  <si>
    <t>CNH-R02-L02-A8.BG/2017</t>
  </si>
  <si>
    <t>CNH-R02-L03-BG-01/2017</t>
  </si>
  <si>
    <t>CNH-R02-L03-CS-02/2017</t>
  </si>
  <si>
    <t>Shandong and Keruy Petroleum</t>
  </si>
  <si>
    <t>CNH-R02-L03-CS-03/2017</t>
  </si>
  <si>
    <t>CNH-R02-L03-VC-01/2018</t>
  </si>
  <si>
    <t>Bloque VC 01</t>
  </si>
  <si>
    <t>CNH-R02-L04-AP-CM-G01/2018</t>
  </si>
  <si>
    <t>Repsol Exploración México</t>
  </si>
  <si>
    <t>CNH-R02-L04-AP-CM-G05/2018</t>
  </si>
  <si>
    <t>CNH-R02-L04-AP-CM-G09/2018</t>
  </si>
  <si>
    <t>Shell Exploracion y Extraccion de Mexico</t>
  </si>
  <si>
    <t>CNH-R02-L04-AP-CS-G05/2018</t>
  </si>
  <si>
    <t>CNH-R02-L04-AP-CS-G07/2018</t>
  </si>
  <si>
    <t>CNH-R02-L04-AP-CS-G10/2018</t>
  </si>
  <si>
    <t>CNH-R02-L04-AP-PG05/2018</t>
  </si>
  <si>
    <t>CNH-R03-L01-AS-B-57/2018</t>
  </si>
  <si>
    <t>Premier Oil Exploration and Production Mexico</t>
  </si>
  <si>
    <t>CNH-R03-L01-AS-B-60/2018</t>
  </si>
  <si>
    <t>CNH-R03-L01-AS-CS-06/2018</t>
  </si>
  <si>
    <t>CNH-R03-L01-AS-CS-13/2018</t>
  </si>
  <si>
    <t>CNH-R03-L01-AS-CS-14/2018</t>
  </si>
  <si>
    <t>CNH-R03-L01-AS-CS-15/2018</t>
  </si>
  <si>
    <t>CNH-R03-L01-G-BG-05/2018</t>
  </si>
  <si>
    <t>CNH-R03-L01-G-BG-07/2018</t>
  </si>
  <si>
    <t>CNH-R03-L01-G-CS-01/2018</t>
  </si>
  <si>
    <t>CNH-R03-L01-G-CS-02/2018</t>
  </si>
  <si>
    <t>CNH-R03-L01-G-CS-03/2018</t>
  </si>
  <si>
    <t>CNH-R03-L01-G-CS-04/2018</t>
  </si>
  <si>
    <t>CNH-R03-L01-G-TMV-01/2018</t>
  </si>
  <si>
    <t>Capricorn Energy México</t>
  </si>
  <si>
    <t>CNH-R03-L01-G-TMV-02/2018</t>
  </si>
  <si>
    <t>CNH-R03-L01-G-TMV-03/2018</t>
  </si>
  <si>
    <t>CNH-R03-L01-G-TMV-04/2018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</si>
  <si>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</si>
  <si>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</si>
  <si>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</si>
  <si>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</si>
  <si>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</si>
  <si>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</si>
  <si>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</si>
  <si>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</si>
  <si>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</si>
  <si>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</si>
  <si>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</si>
  <si>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</si>
  <si>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</si>
  <si>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</si>
  <si>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</si>
  <si>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</si>
  <si>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</si>
  <si>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</si>
  <si>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</si>
  <si>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</si>
  <si>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</si>
  <si>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</si>
  <si>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</si>
  <si>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</si>
  <si>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</si>
  <si>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</si>
  <si>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</si>
  <si>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</si>
  <si>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2015-12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</si>
  <si>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</si>
  <si>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</si>
  <si>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</si>
  <si>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</si>
  <si>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</si>
  <si>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</si>
  <si>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</si>
  <si>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</si>
  <si>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</si>
  <si>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</si>
  <si>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</si>
  <si>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</si>
  <si>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</si>
  <si>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</si>
  <si>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2016-01</t>
  </si>
  <si>
    <t>Nota: Las cifras están sujetas a revisión.</t>
  </si>
  <si>
    <t>Periodo</t>
  </si>
  <si>
    <t>Actividad</t>
  </si>
  <si>
    <t>2019-08</t>
  </si>
  <si>
    <t>Exploración</t>
  </si>
  <si>
    <t>Evaluación</t>
  </si>
  <si>
    <t>Abandono</t>
  </si>
  <si>
    <t>Desarrollo</t>
  </si>
  <si>
    <t>Producción</t>
  </si>
  <si>
    <t>ID_ASIGNACIONCONTRATO</t>
  </si>
  <si>
    <t>monto_mmusd2015</t>
  </si>
  <si>
    <t>monto_mmusd2016</t>
  </si>
  <si>
    <t>monto_mmusd2017</t>
  </si>
  <si>
    <t>monto_mmusd2018</t>
  </si>
  <si>
    <t>monto_mmusd2019</t>
  </si>
  <si>
    <t>Ronda 3.1</t>
  </si>
  <si>
    <t>Suma de monto_mmusd2015</t>
  </si>
  <si>
    <t>Suma de monto_mmusd2016</t>
  </si>
  <si>
    <t>Suma de monto_mmusd2017</t>
  </si>
  <si>
    <t>Suma de monto_mmusd2018</t>
  </si>
  <si>
    <t>Suma de monto_mmusd2019</t>
  </si>
  <si>
    <t>Suma de total</t>
  </si>
  <si>
    <t>2019-09</t>
  </si>
  <si>
    <t>2019-10</t>
  </si>
  <si>
    <t>Las cifras están sujetas a revisión</t>
  </si>
  <si>
    <t xml:space="preserve">Los contratistas pueden registrar la información de costos hasta que cuenten con la documentación de soporte completa. Los contratistas podrán reportar Costos, Gastos e Inversiones asociados al presupuesto del ejercicio inmediato anterior hasta 6 meses concluido el año fiscal. </t>
  </si>
  <si>
    <t>2016</t>
  </si>
  <si>
    <t>2017</t>
  </si>
  <si>
    <t>2018</t>
  </si>
  <si>
    <t>2019</t>
  </si>
  <si>
    <t>2019-11</t>
  </si>
  <si>
    <t>Talos Energy Offshore México 7</t>
  </si>
  <si>
    <t>China Offshore Oil Corporation E&amp;P México</t>
  </si>
  <si>
    <t>BP Exploration México</t>
  </si>
  <si>
    <t xml:space="preserve">Total E&amp;P México </t>
  </si>
  <si>
    <t>PC Carigali México Operations</t>
  </si>
  <si>
    <t>Premier Oil Exploration and Production México</t>
  </si>
  <si>
    <t>Shell Exploración y Extraccion de México</t>
  </si>
  <si>
    <t>Inversiones reportadas
(Dólares americanos)</t>
  </si>
  <si>
    <t>Inversiones ejercidas y reportadas en 
Contratos de Exploración y Extracción de Hidrocarburos</t>
  </si>
  <si>
    <t>Inversiones ejercidas y reportadas
(Millones de dólares)</t>
  </si>
  <si>
    <t>Fieldwood Energy E&amp;P México</t>
  </si>
  <si>
    <t>Diciembre 2019</t>
  </si>
  <si>
    <t>2019-12</t>
  </si>
  <si>
    <t>Fuente: Fondo Mexicano del Petróleo (FMP), con información de costos, gastos e inversiones erogados y reportados hasta el 31 de diciembre de 2019</t>
  </si>
  <si>
    <t>Fuente: Fondo Mexicano del Petróleo (FMP), con información de costos, gastos e inversiones ejercidos y reportados hasta el 31 de diciembre de 2019</t>
  </si>
  <si>
    <t>Suma de 2015</t>
  </si>
  <si>
    <t>Suma de 2016</t>
  </si>
  <si>
    <t>Suma de 2017</t>
  </si>
  <si>
    <t>Suma de 2018</t>
  </si>
  <si>
    <t>Suma de 2019</t>
  </si>
  <si>
    <t>Suma 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</si>
</sst>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.0_-;\-&quot;$&quot;* #,##0.0_-;_-&quot;$&quot;* &quot;-&quot;??_-;_-@_-"/>
    <numFmt numFmtId="166" formatCode="_-&quot;$&quot;* #,##0_-;\-&quot;$&quot;* #,##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Montserrat"/>
    </font>
    <font>
      <sz val="11"/>
      <color theme="1"/>
      <name val="Montserrat"/>
    </font>
    <font>
      <sz val="11"/>
      <color theme="0"/>
      <name val="Montserrat"/>
    </font>
    <font>
      <b/>
      <sz val="11"/>
      <color theme="1"/>
      <name val="Montserrat"/>
    </font>
    <font>
      <b/>
      <sz val="11"/>
      <color theme="0"/>
      <name val="Montserrat"/>
    </font>
    <font>
      <b/>
      <sz val="14"/>
      <color theme="1"/>
      <name val="Montserrat"/>
    </font>
    <font>
      <b/>
      <sz val="22"/>
      <color theme="1"/>
      <name val="Montserrat"/>
    </font>
    <font>
      <sz val="1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" fontId="0" fillId="0" borderId="0" xfId="0" applyNumberFormat="1"/>
    <xf numFmtId="43" fontId="0" fillId="0" borderId="0" xfId="1" applyFont="1"/>
    <xf numFmtId="0" fontId="2" fillId="0" borderId="0" xfId="2"/>
    <xf numFmtId="43" fontId="2" fillId="0" borderId="0" xfId="1" applyFont="1"/>
    <xf numFmtId="0" fontId="0" fillId="0" borderId="0" xfId="0" applyNumberFormat="1"/>
    <xf numFmtId="0" fontId="4" fillId="0" borderId="0" xfId="0" applyFont="1"/>
    <xf numFmtId="0" fontId="5" fillId="0" borderId="0" xfId="0" applyFont="1"/>
    <xf numFmtId="17" fontId="3" fillId="0" borderId="0" xfId="0" quotePrefix="1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2" fontId="4" fillId="0" borderId="0" xfId="0" applyNumberFormat="1" applyFont="1"/>
    <xf numFmtId="43" fontId="4" fillId="0" borderId="0" xfId="1" applyFont="1"/>
    <xf numFmtId="165" fontId="2" fillId="0" borderId="0" xfId="3" applyNumberFormat="1" applyFont="1"/>
    <xf numFmtId="164" fontId="4" fillId="0" borderId="0" xfId="1" applyNumberFormat="1" applyFont="1"/>
    <xf numFmtId="0" fontId="6" fillId="0" borderId="0" xfId="0" applyFont="1"/>
    <xf numFmtId="164" fontId="6" fillId="0" borderId="0" xfId="1" applyNumberFormat="1" applyFont="1"/>
    <xf numFmtId="0" fontId="4" fillId="3" borderId="0" xfId="0" applyFont="1" applyFill="1"/>
    <xf numFmtId="17" fontId="3" fillId="3" borderId="0" xfId="0" applyNumberFormat="1" applyFont="1" applyFill="1" applyAlignment="1">
      <alignment vertical="center" wrapText="1"/>
    </xf>
    <xf numFmtId="17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3" borderId="0" xfId="0" applyNumberFormat="1" applyFont="1" applyFill="1"/>
    <xf numFmtId="0" fontId="4" fillId="0" borderId="0" xfId="0" applyFont="1" applyAlignment="1">
      <alignment horizontal="left" vertical="center"/>
    </xf>
    <xf numFmtId="166" fontId="4" fillId="0" borderId="0" xfId="3" applyNumberFormat="1" applyFont="1" applyAlignment="1">
      <alignment horizontal="right" vertical="center"/>
    </xf>
    <xf numFmtId="17" fontId="8" fillId="3" borderId="0" xfId="0" applyNumberFormat="1" applyFont="1" applyFill="1" applyAlignment="1">
      <alignment vertical="center" wrapText="1"/>
    </xf>
    <xf numFmtId="0" fontId="8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66" fontId="6" fillId="0" borderId="0" xfId="3" applyNumberFormat="1" applyFont="1" applyAlignment="1">
      <alignment horizontal="right" vertical="center"/>
    </xf>
    <xf numFmtId="4" fontId="6" fillId="0" borderId="0" xfId="0" applyNumberFormat="1" applyFont="1" applyAlignment="1">
      <alignment horizontal="center" vertical="center"/>
    </xf>
    <xf numFmtId="165" fontId="0" fillId="0" borderId="0" xfId="3" applyNumberFormat="1" applyFont="1"/>
    <xf numFmtId="166" fontId="6" fillId="0" borderId="0" xfId="3" applyNumberFormat="1" applyFont="1"/>
    <xf numFmtId="0" fontId="10" fillId="0" borderId="0" xfId="0" applyFont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7" fontId="3" fillId="0" borderId="0" xfId="0" quotePrefix="1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17" fontId="3" fillId="3" borderId="0" xfId="0" quotePrefix="1" applyNumberFormat="1" applyFont="1" applyFill="1" applyAlignment="1">
      <alignment horizontal="center" vertical="center" wrapText="1"/>
    </xf>
    <xf numFmtId="17" fontId="3" fillId="0" borderId="0" xfId="0" quotePrefix="1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4" fillId="0" borderId="0" xfId="0" applyFont="1" applyBorder="1"/>
    <xf numFmtId="14" fontId="4" fillId="0" borderId="0" xfId="0" applyNumberFormat="1" applyFont="1" applyBorder="1"/>
    <xf numFmtId="166" fontId="4" fillId="0" borderId="0" xfId="3" applyNumberFormat="1" applyFont="1" applyBorder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166" fontId="0" fillId="0" borderId="0" xfId="0" applyNumberFormat="1"/>
  </cellXfs>
  <cellStyles count="4">
    <cellStyle name="Millares" xfId="1" builtinId="3"/>
    <cellStyle name="Moneda" xfId="3" builtinId="4"/>
    <cellStyle name="Normal" xfId="0" builtinId="0"/>
    <cellStyle name="Normal 2" xfId="2" xr:uid="{3D7067CA-F207-4169-9532-B8E40C06DDA8}"/>
  </cellStyles>
  <dxfs count="32">
    <dxf>
      <numFmt numFmtId="166" formatCode="_-&quot;$&quot;* #,##0_-;\-&quot;$&quot;* #,##0_-;_-&quot;$&quot;* &quot;-&quot;??_-;_-@_-"/>
    </dxf>
    <dxf>
      <font>
        <strike val="0"/>
        <outline val="0"/>
        <shadow val="0"/>
        <u val="none"/>
        <vertAlign val="baseline"/>
        <name val="Montserrat"/>
        <scheme val="none"/>
      </font>
      <numFmt numFmtId="166" formatCode="_-&quot;$&quot;* #,##0_-;\-&quot;$&quot;* #,##0_-;_-&quot;$&quot;* &quot;-&quot;??_-;_-@_-"/>
    </dxf>
    <dxf>
      <font>
        <strike val="0"/>
        <outline val="0"/>
        <shadow val="0"/>
        <u val="none"/>
        <vertAlign val="baseline"/>
        <name val="Montserrat"/>
        <scheme val="none"/>
      </font>
      <numFmt numFmtId="19" formatCode="dd/mm/yyyy"/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Montserrat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Montserra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</dxfs>
  <tableStyles count="0" defaultTableStyle="TableStyleMedium2" defaultPivotStyle="PivotStyleLight16"/>
  <colors>
    <mruColors>
      <color rgb="FF00FF00"/>
      <color rgb="FF993300"/>
      <color rgb="FF0066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pivotCacheDefinition" Target="pivotCache/pivotCacheDefinition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b="1"/>
              <a:t>Inversiones ejercidas y reportadas en Contratos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gráfico!$A$23</c:f>
              <c:strCache>
                <c:ptCount val="1"/>
                <c:pt idx="0">
                  <c:v>Asociaciones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gráfico!$B$22:$F$22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gráfico!$B$23:$F$23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2.5415312999999999</c:v>
                </c:pt>
                <c:pt idx="3">
                  <c:v>111.24967721301927</c:v>
                </c:pt>
                <c:pt idx="4">
                  <c:v>224.60994789966321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9-4F67-8669-A215A1E226F0}"/>
            </c:ext>
          </c:extLst>
        </c:ser>
        <c:ser>
          <c:idx val="1"/>
          <c:order val="1"/>
          <c:tx>
            <c:strRef>
              <c:f>gráfico!$A$24</c:f>
              <c:strCache>
                <c:ptCount val="1"/>
                <c:pt idx="0">
                  <c:v>Migraciones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gráfico!$B$22:$F$22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gráfico!$B$24:$F$24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33.018391720000004</c:v>
                </c:pt>
                <c:pt idx="3">
                  <c:v>242.08323769459091</c:v>
                </c:pt>
                <c:pt idx="4">
                  <c:v>603.47845994225452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9-4F67-8669-A215A1E226F0}"/>
            </c:ext>
          </c:extLst>
        </c:ser>
        <c:ser>
          <c:idx val="2"/>
          <c:order val="2"/>
          <c:tx>
            <c:strRef>
              <c:f>gráfico!$A$25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gráfico!$B$22:$F$22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gráfico!$B$25:$F$25</c:f>
              <c:numCache>
                <c:formatCode>_-* #,##0_-;\-* #,##0_-;_-* "-"??_-;_-@_-</c:formatCode>
                <c:ptCount val="5"/>
                <c:pt idx="0">
                  <c:v>2.2800000000000001E-2</c:v>
                </c:pt>
                <c:pt idx="1">
                  <c:v>7.9362585000000001</c:v>
                </c:pt>
                <c:pt idx="2">
                  <c:v>63.439424740000007</c:v>
                </c:pt>
                <c:pt idx="3">
                  <c:v>14.174246177051836</c:v>
                </c:pt>
                <c:pt idx="4">
                  <c:v>209.12321735972549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9-4F67-8669-A215A1E226F0}"/>
            </c:ext>
          </c:extLst>
        </c:ser>
        <c:ser>
          <c:idx val="3"/>
          <c:order val="3"/>
          <c:tx>
            <c:strRef>
              <c:f>gráfico!$A$26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gráfico!$B$22:$F$22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gráfico!$B$26:$F$26</c:f>
              <c:numCache>
                <c:formatCode>_-* #,##0_-;\-* #,##0_-;_-* "-"??_-;_-@_-</c:formatCode>
                <c:ptCount val="5"/>
                <c:pt idx="0">
                  <c:v>3.2259599999999999E-3</c:v>
                </c:pt>
                <c:pt idx="1">
                  <c:v>51.566381880000002</c:v>
                </c:pt>
                <c:pt idx="2">
                  <c:v>357.17011678999995</c:v>
                </c:pt>
                <c:pt idx="3">
                  <c:v>315.12146446299141</c:v>
                </c:pt>
                <c:pt idx="4">
                  <c:v>668.24267825486481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39-4F67-8669-A215A1E226F0}"/>
            </c:ext>
          </c:extLst>
        </c:ser>
        <c:ser>
          <c:idx val="4"/>
          <c:order val="4"/>
          <c:tx>
            <c:strRef>
              <c:f>gráfico!$A$27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gráfico!$B$22:$F$22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gráfico!$B$27:$F$27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7.6516471100000008</c:v>
                </c:pt>
                <c:pt idx="2">
                  <c:v>46.948604889999999</c:v>
                </c:pt>
                <c:pt idx="3">
                  <c:v>83.445956401739508</c:v>
                </c:pt>
                <c:pt idx="4">
                  <c:v>26.012471537770182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39-4F67-8669-A215A1E226F0}"/>
            </c:ext>
          </c:extLst>
        </c:ser>
        <c:ser>
          <c:idx val="5"/>
          <c:order val="5"/>
          <c:tx>
            <c:strRef>
              <c:f>gráfico!$A$28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gráfico!$B$22:$F$22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gráfico!$B$28:$F$28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40.827115159999998</c:v>
                </c:pt>
                <c:pt idx="3">
                  <c:v>50.719898053921142</c:v>
                </c:pt>
                <c:pt idx="4">
                  <c:v>237.25309412224328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39-4F67-8669-A215A1E226F0}"/>
            </c:ext>
          </c:extLst>
        </c:ser>
        <c:ser>
          <c:idx val="6"/>
          <c:order val="6"/>
          <c:tx>
            <c:strRef>
              <c:f>gráfico!$A$29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gráfico!$B$22:$F$22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gráfico!$B$29:$F$29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1.2846050400000002</c:v>
                </c:pt>
                <c:pt idx="3">
                  <c:v>23.495924409212897</c:v>
                </c:pt>
                <c:pt idx="4">
                  <c:v>87.203177439831023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39-4F67-8669-A215A1E226F0}"/>
            </c:ext>
          </c:extLst>
        </c:ser>
        <c:ser>
          <c:idx val="7"/>
          <c:order val="7"/>
          <c:tx>
            <c:strRef>
              <c:f>gráfico!$A$30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gráfico!$B$22:$F$22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gráfico!$B$30:$F$30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0.33437011936344729</c:v>
                </c:pt>
                <c:pt idx="4">
                  <c:v>0.73406247248399936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39-4F67-8669-A215A1E226F0}"/>
            </c:ext>
          </c:extLst>
        </c:ser>
        <c:ser>
          <c:idx val="8"/>
          <c:order val="8"/>
          <c:tx>
            <c:strRef>
              <c:f>gráfico!$A$31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gráfico!$B$22:$F$22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gráfico!$B$31:$F$31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9.6233869999999999E-2</c:v>
                </c:pt>
                <c:pt idx="3">
                  <c:v>1.3419320140197846</c:v>
                </c:pt>
                <c:pt idx="4">
                  <c:v>1.4182355204639046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39-4F67-8669-A215A1E226F0}"/>
            </c:ext>
          </c:extLst>
        </c:ser>
        <c:ser>
          <c:idx val="9"/>
          <c:order val="9"/>
          <c:tx>
            <c:strRef>
              <c:f>gráfico!$A$32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gráfico!$B$22:$F$22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gráfico!$B$32:$F$32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63.642415634115132</c:v>
                </c:pt>
                <c:pt idx="4">
                  <c:v>169.21404722459812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39-4F67-8669-A215A1E226F0}"/>
            </c:ext>
          </c:extLst>
        </c:ser>
        <c:ser>
          <c:idx val="10"/>
          <c:order val="10"/>
          <c:tx>
            <c:strRef>
              <c:f>gráfico!$A$33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gráfico!$B$22:$F$22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gráfico!$B$33:$F$33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5.3301128462877498</c:v>
                </c:pt>
                <c:pt idx="4">
                  <c:v>51.757970337792145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1279536"/>
        <c:axId val="973165520"/>
      </c:barChart>
      <c:lineChart>
        <c:grouping val="standard"/>
        <c:varyColors val="0"/>
        <c:ser>
          <c:idx val="11"/>
          <c:order val="11"/>
          <c:tx>
            <c:strRef>
              <c:f>gráfico!$A$34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6.1555365961797701E-3"/>
                  <c:y val="-3.4088139582074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A39-4F67-8669-A215A1E226F0}"/>
                </c:ext>
              </c:extLst>
            </c:dLbl>
            <c:dLbl>
              <c:idx val="2"/>
              <c:layout>
                <c:manualLayout>
                  <c:x val="-1.1285020060814745E-16"/>
                  <c:y val="-3.4088139582074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A39-4F67-8669-A215A1E226F0}"/>
                </c:ext>
              </c:extLst>
            </c:dLbl>
            <c:dLbl>
              <c:idx val="3"/>
              <c:layout>
                <c:manualLayout>
                  <c:x val="-1.8466609788539257E-2"/>
                  <c:y val="-5.1132209373111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A39-4F67-8669-A215A1E226F0}"/>
                </c:ext>
              </c:extLst>
            </c:dLbl>
            <c:dLbl>
              <c:idx val="4"/>
              <c:layout>
                <c:manualLayout>
                  <c:x val="-1.6927725639494327E-2"/>
                  <c:y val="-3.0679325623866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A39-4F67-8669-A215A1E226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gráfico!$B$22:$F$22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gráfico!$B$34:$F$34</c:f>
              <c:numCache>
                <c:formatCode>_-* #,##0_-;\-* #,##0_-;_-* "-"??_-;_-@_-</c:formatCode>
                <c:ptCount val="5"/>
                <c:pt idx="0">
                  <c:v>2.6025960000000001E-2</c:v>
                </c:pt>
                <c:pt idx="1">
                  <c:v>67.154287490000002</c:v>
                </c:pt>
                <c:pt idx="2">
                  <c:v>545.32602350999991</c:v>
                </c:pt>
                <c:pt idx="3">
                  <c:v>910.9392350263131</c:v>
                </c:pt>
                <c:pt idx="4">
                  <c:v>2279.0473621116907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79536"/>
        <c:axId val="973165520"/>
      </c:lineChart>
      <c:catAx>
        <c:axId val="90127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73165520"/>
        <c:crosses val="autoZero"/>
        <c:auto val="1"/>
        <c:lblAlgn val="ctr"/>
        <c:lblOffset val="100"/>
        <c:noMultiLvlLbl val="0"/>
      </c:catAx>
      <c:valAx>
        <c:axId val="9731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0127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b="1"/>
              <a:t>Inversiones ejercidas y reportadas en Contratos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gráfico!$A$23</c:f>
              <c:strCache>
                <c:ptCount val="1"/>
                <c:pt idx="0">
                  <c:v>Asociaciones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gráfico!$B$22:$F$22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gráfico!$B$23:$F$23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2.5415312999999999</c:v>
                </c:pt>
                <c:pt idx="3">
                  <c:v>111.24967721301927</c:v>
                </c:pt>
                <c:pt idx="4">
                  <c:v>224.60994789966321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78-43BC-8768-BC4C6D05ADA1}"/>
            </c:ext>
          </c:extLst>
        </c:ser>
        <c:ser>
          <c:idx val="1"/>
          <c:order val="1"/>
          <c:tx>
            <c:strRef>
              <c:f>gráfico!$A$24</c:f>
              <c:strCache>
                <c:ptCount val="1"/>
                <c:pt idx="0">
                  <c:v>Migraciones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gráfico!$B$22:$F$22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gráfico!$B$24:$F$24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33.018391720000004</c:v>
                </c:pt>
                <c:pt idx="3">
                  <c:v>242.08323769459091</c:v>
                </c:pt>
                <c:pt idx="4">
                  <c:v>603.47845994225452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78-43BC-8768-BC4C6D05ADA1}"/>
            </c:ext>
          </c:extLst>
        </c:ser>
        <c:ser>
          <c:idx val="2"/>
          <c:order val="2"/>
          <c:tx>
            <c:strRef>
              <c:f>gráfico!$A$25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gráfico!$B$22:$F$22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gráfico!$B$25:$F$25</c:f>
              <c:numCache>
                <c:formatCode>_-* #,##0_-;\-* #,##0_-;_-* "-"??_-;_-@_-</c:formatCode>
                <c:ptCount val="5"/>
                <c:pt idx="0">
                  <c:v>2.2800000000000001E-2</c:v>
                </c:pt>
                <c:pt idx="1">
                  <c:v>7.9362585000000001</c:v>
                </c:pt>
                <c:pt idx="2">
                  <c:v>63.439424740000007</c:v>
                </c:pt>
                <c:pt idx="3">
                  <c:v>14.174246177051836</c:v>
                </c:pt>
                <c:pt idx="4">
                  <c:v>209.12321735972549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78-43BC-8768-BC4C6D05ADA1}"/>
            </c:ext>
          </c:extLst>
        </c:ser>
        <c:ser>
          <c:idx val="3"/>
          <c:order val="3"/>
          <c:tx>
            <c:strRef>
              <c:f>gráfico!$A$26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gráfico!$B$22:$F$22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gráfico!$B$26:$F$26</c:f>
              <c:numCache>
                <c:formatCode>_-* #,##0_-;\-* #,##0_-;_-* "-"??_-;_-@_-</c:formatCode>
                <c:ptCount val="5"/>
                <c:pt idx="0">
                  <c:v>3.2259599999999999E-3</c:v>
                </c:pt>
                <c:pt idx="1">
                  <c:v>51.566381880000002</c:v>
                </c:pt>
                <c:pt idx="2">
                  <c:v>357.17011678999995</c:v>
                </c:pt>
                <c:pt idx="3">
                  <c:v>315.12146446299141</c:v>
                </c:pt>
                <c:pt idx="4">
                  <c:v>668.24267825486481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78-43BC-8768-BC4C6D05ADA1}"/>
            </c:ext>
          </c:extLst>
        </c:ser>
        <c:ser>
          <c:idx val="4"/>
          <c:order val="4"/>
          <c:tx>
            <c:strRef>
              <c:f>gráfico!$A$27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gráfico!$B$22:$F$22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gráfico!$B$27:$F$27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7.6516471100000008</c:v>
                </c:pt>
                <c:pt idx="2">
                  <c:v>46.948604889999999</c:v>
                </c:pt>
                <c:pt idx="3">
                  <c:v>83.445956401739508</c:v>
                </c:pt>
                <c:pt idx="4">
                  <c:v>26.012471537770182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78-43BC-8768-BC4C6D05ADA1}"/>
            </c:ext>
          </c:extLst>
        </c:ser>
        <c:ser>
          <c:idx val="5"/>
          <c:order val="5"/>
          <c:tx>
            <c:strRef>
              <c:f>gráfico!$A$28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gráfico!$B$22:$F$22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gráfico!$B$28:$F$28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40.827115159999998</c:v>
                </c:pt>
                <c:pt idx="3">
                  <c:v>50.719898053921142</c:v>
                </c:pt>
                <c:pt idx="4">
                  <c:v>237.25309412224328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78-43BC-8768-BC4C6D05ADA1}"/>
            </c:ext>
          </c:extLst>
        </c:ser>
        <c:ser>
          <c:idx val="6"/>
          <c:order val="6"/>
          <c:tx>
            <c:strRef>
              <c:f>gráfico!$A$29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gráfico!$B$22:$F$22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gráfico!$B$29:$F$29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1.2846050400000002</c:v>
                </c:pt>
                <c:pt idx="3">
                  <c:v>23.495924409212897</c:v>
                </c:pt>
                <c:pt idx="4">
                  <c:v>87.203177439831023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78-43BC-8768-BC4C6D05ADA1}"/>
            </c:ext>
          </c:extLst>
        </c:ser>
        <c:ser>
          <c:idx val="7"/>
          <c:order val="7"/>
          <c:tx>
            <c:strRef>
              <c:f>gráfico!$A$30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gráfico!$B$22:$F$22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gráfico!$B$30:$F$30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0.33437011936344729</c:v>
                </c:pt>
                <c:pt idx="4">
                  <c:v>0.73406247248399936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78-43BC-8768-BC4C6D05ADA1}"/>
            </c:ext>
          </c:extLst>
        </c:ser>
        <c:ser>
          <c:idx val="8"/>
          <c:order val="8"/>
          <c:tx>
            <c:strRef>
              <c:f>gráfico!$A$31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gráfico!$B$22:$F$22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gráfico!$B$31:$F$31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9.6233869999999999E-2</c:v>
                </c:pt>
                <c:pt idx="3">
                  <c:v>1.3419320140197846</c:v>
                </c:pt>
                <c:pt idx="4">
                  <c:v>1.4182355204639046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78-43BC-8768-BC4C6D05ADA1}"/>
            </c:ext>
          </c:extLst>
        </c:ser>
        <c:ser>
          <c:idx val="9"/>
          <c:order val="9"/>
          <c:tx>
            <c:strRef>
              <c:f>gráfico!$A$32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gráfico!$B$22:$F$22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gráfico!$B$32:$F$32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63.642415634115132</c:v>
                </c:pt>
                <c:pt idx="4">
                  <c:v>169.21404722459812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778-43BC-8768-BC4C6D05ADA1}"/>
            </c:ext>
          </c:extLst>
        </c:ser>
        <c:ser>
          <c:idx val="10"/>
          <c:order val="10"/>
          <c:tx>
            <c:strRef>
              <c:f>gráfico!$A$33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gráfico!$B$22:$F$22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gráfico!$B$33:$F$33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5.3301128462877498</c:v>
                </c:pt>
                <c:pt idx="4">
                  <c:v>51.757970337792145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78-43BC-8768-BC4C6D05A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1279536"/>
        <c:axId val="973165520"/>
      </c:barChart>
      <c:lineChart>
        <c:grouping val="standard"/>
        <c:varyColors val="0"/>
        <c:ser>
          <c:idx val="11"/>
          <c:order val="11"/>
          <c:tx>
            <c:strRef>
              <c:f>gráfico!$A$34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6.1555365961797701E-3"/>
                  <c:y val="-3.4088139582074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78-43BC-8768-BC4C6D05ADA1}"/>
                </c:ext>
              </c:extLst>
            </c:dLbl>
            <c:dLbl>
              <c:idx val="2"/>
              <c:layout>
                <c:manualLayout>
                  <c:x val="-1.1285020060814745E-16"/>
                  <c:y val="-3.4088139582074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78-43BC-8768-BC4C6D05ADA1}"/>
                </c:ext>
              </c:extLst>
            </c:dLbl>
            <c:dLbl>
              <c:idx val="3"/>
              <c:layout>
                <c:manualLayout>
                  <c:x val="-1.8466609788539257E-2"/>
                  <c:y val="-5.1132209373111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78-43BC-8768-BC4C6D05ADA1}"/>
                </c:ext>
              </c:extLst>
            </c:dLbl>
            <c:dLbl>
              <c:idx val="4"/>
              <c:layout>
                <c:manualLayout>
                  <c:x val="-1.6927725639494327E-2"/>
                  <c:y val="-3.0679325623866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78-43BC-8768-BC4C6D05AD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gráfico!$B$22:$F$22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gráfico!$B$34:$F$34</c:f>
              <c:numCache>
                <c:formatCode>_-* #,##0_-;\-* #,##0_-;_-* "-"??_-;_-@_-</c:formatCode>
                <c:ptCount val="5"/>
                <c:pt idx="0">
                  <c:v>2.6025960000000001E-2</c:v>
                </c:pt>
                <c:pt idx="1">
                  <c:v>67.154287490000002</c:v>
                </c:pt>
                <c:pt idx="2">
                  <c:v>545.32602350999991</c:v>
                </c:pt>
                <c:pt idx="3">
                  <c:v>910.9392350263131</c:v>
                </c:pt>
                <c:pt idx="4">
                  <c:v>2279.0473621116907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778-43BC-8768-BC4C6D05A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79536"/>
        <c:axId val="973165520"/>
      </c:lineChart>
      <c:catAx>
        <c:axId val="90127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73165520"/>
        <c:crosses val="autoZero"/>
        <c:auto val="1"/>
        <c:lblAlgn val="ctr"/>
        <c:lblOffset val="100"/>
        <c:noMultiLvlLbl val="0"/>
      </c:catAx>
      <c:valAx>
        <c:axId val="9731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0127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4162424</xdr:colOff>
      <xdr:row>4</xdr:row>
      <xdr:rowOff>12328</xdr:rowOff>
    </xdr:from>
    <xdr:to>
      <xdr:col>6</xdr:col>
      <xdr:colOff>294714</xdr:colOff>
      <xdr:row>4</xdr:row>
      <xdr:rowOff>547969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744CF0E9-FEC9-4902-A22E-B07DF819232A}"/>
            </a:ext>
          </a:extLst>
        </xdr:cNvPr>
        <xdr:cNvSpPr/>
      </xdr:nvSpPr>
      <xdr:spPr>
        <a:xfrm>
          <a:off x="8655983" y="1312210"/>
          <a:ext cx="1981760" cy="535641"/>
        </a:xfrm>
        <a:prstGeom prst="rect">
          <a:avLst/>
        </a:prstGeom>
        <a:ln>
          <a:solidFill>
            <a:schemeClr val="accent1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Total: $3,802</a:t>
          </a:r>
        </a:p>
      </xdr:txBody>
    </xdr:sp>
    <xdr:clientData/>
  </xdr:twoCellAnchor>
  <xdr:twoCellAnchor>
    <xdr:from>
      <xdr:col>1</xdr:col>
      <xdr:colOff>523875</xdr:colOff>
      <xdr:row>2</xdr:row>
      <xdr:rowOff>0</xdr:rowOff>
    </xdr:from>
    <xdr:to>
      <xdr:col>9</xdr:col>
      <xdr:colOff>107100</xdr:colOff>
      <xdr:row>17</xdr:row>
      <xdr:rowOff>179303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474F726-F679-4368-98B9-82A591C0E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306157</xdr:colOff>
      <xdr:row>31</xdr:row>
      <xdr:rowOff>220435</xdr:rowOff>
    </xdr:from>
    <xdr:to>
      <xdr:col>23</xdr:col>
      <xdr:colOff>756157</xdr:colOff>
      <xdr:row>57</xdr:row>
      <xdr:rowOff>13135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90A01B4-D3F2-48AD-A9F4-EF1C73B837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pher\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is.mendez\Documents\1.%20ATAC\REPORTES%20DE%20CONTRATOS\R01-L03\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2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</sheetNames>
    <sheetDataSet>
      <sheetData sheetId="0">
        <row r="2">
          <cell r="S2">
            <v>1</v>
          </cell>
        </row>
      </sheetData>
      <sheetData sheetId="1"/>
      <sheetData sheetId="2"/>
      <sheetData sheetId="3"/>
      <sheetData sheetId="4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5"/>
      <sheetData sheetId="6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7">
        <row r="47">
          <cell r="C47">
            <v>42491</v>
          </cell>
        </row>
      </sheetData>
      <sheetData sheetId="8"/>
      <sheetData sheetId="9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blo Gerardo Velázquez Villa" refreshedDate="43836.535987152776" createdVersion="6" refreshedVersion="6" minRefreshableVersion="3" recordCount="93" xr:uid="{1F1B4405-61E0-4351-AF73-0239A0D7A06C}">
  <cacheSource type="worksheet">
    <worksheetSource ref="A1:I94" sheet="anual"/>
  </cacheSource>
  <cacheFields count="9">
    <cacheField name="Tipo" numFmtId="0">
      <sharedItems count="11">
        <s v="Asociaciones"/>
        <s v="Migraciones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ID_ASIGNACIONCONTRATO" numFmtId="0">
      <sharedItems/>
    </cacheField>
    <cacheField name="Operador" numFmtId="0">
      <sharedItems/>
    </cacheField>
    <cacheField name="monto_mmusd2015" numFmtId="165">
      <sharedItems containsString="0" containsBlank="1" containsNumber="1" minValue="3.2259599999999999E-3" maxValue="1.14E-2"/>
    </cacheField>
    <cacheField name="monto_mmusd2016" numFmtId="165">
      <sharedItems containsString="0" containsBlank="1" containsNumber="1" minValue="3.3729229999999999E-2" maxValue="25.403870610000002"/>
    </cacheField>
    <cacheField name="monto_mmusd2017" numFmtId="165">
      <sharedItems containsString="0" containsBlank="1" containsNumber="1" minValue="1.356425E-2" maxValue="132.43760061"/>
    </cacheField>
    <cacheField name="monto_mmusd2018" numFmtId="165">
      <sharedItems containsString="0" containsBlank="1" containsNumber="1" minValue="2.7832954013468258E-2" maxValue="218.08771237929676"/>
    </cacheField>
    <cacheField name="monto_mmusd2019" numFmtId="165">
      <sharedItems containsString="0" containsBlank="1" containsNumber="1" minValue="1.3355591456148943E-2" maxValue="498.74723678350006"/>
    </cacheField>
    <cacheField name="total" numFmtId="165">
      <sharedItems containsSemiMixedTypes="0" containsString="0" containsNumber="1" minValue="2.7832954013468258E-2" maxValue="749.853340882796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blo Gerardo Velázquez Villa" refreshedDate="43866.575704282404" createdVersion="6" refreshedVersion="6" minRefreshableVersion="3" recordCount="94" xr:uid="{5EE082E8-6BDF-4A9B-8C76-56517D352783}">
  <cacheSource type="worksheet">
    <worksheetSource ref="B22:J116" sheet="Inversiones"/>
  </cacheSource>
  <cacheFields count="9">
    <cacheField name="Tipo" numFmtId="0">
      <sharedItems count="12">
        <s v="Tipo"/>
        <s v="Asociaciones"/>
        <s v="Migraciones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Contrato" numFmtId="0">
      <sharedItems/>
    </cacheField>
    <cacheField name="Nombre corto Operador" numFmtId="0">
      <sharedItems/>
    </cacheField>
    <cacheField name="2015" numFmtId="0">
      <sharedItems containsBlank="1" containsMixedTypes="1" containsNumber="1" minValue="3.2259599999999999E-3" maxValue="1.14E-2"/>
    </cacheField>
    <cacheField name="2016" numFmtId="0">
      <sharedItems containsBlank="1" containsMixedTypes="1" containsNumber="1" minValue="3.3729229999999999E-2" maxValue="25.403870610000002"/>
    </cacheField>
    <cacheField name="2017" numFmtId="0">
      <sharedItems containsBlank="1" containsMixedTypes="1" containsNumber="1" minValue="1.3564249999999998E-2" maxValue="132.43760061"/>
    </cacheField>
    <cacheField name="2018" numFmtId="0">
      <sharedItems containsBlank="1" containsMixedTypes="1" containsNumber="1" minValue="2.7832954013468258E-2" maxValue="218.05839453715703"/>
    </cacheField>
    <cacheField name="2019" numFmtId="0">
      <sharedItems containsBlank="1" containsMixedTypes="1" containsNumber="1" minValue="1.6706922026580043E-2" maxValue="511.66534246921111"/>
    </cacheField>
    <cacheField name="Total" numFmtId="0">
      <sharedItems containsMixedTypes="1" containsNumber="1" minValue="2.7832954013468258E-2" maxValue="762.742128726368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">
  <r>
    <x v="0"/>
    <s v="CNH-A1-TRION/2016"/>
    <s v="BHP Billiton Petróleo Operaciones de México"/>
    <m/>
    <m/>
    <n v="2.5415313000000004"/>
    <n v="66.685690304932081"/>
    <n v="170.4295147296842"/>
    <n v="239.65673633461628"/>
  </r>
  <r>
    <x v="0"/>
    <s v="CNH-A3.CÁRDENAS-MORA/2018"/>
    <s v="Petrolera Cárdenas Mora"/>
    <m/>
    <m/>
    <m/>
    <n v="29.145727962704555"/>
    <n v="16.70293936345934"/>
    <n v="45.848667326163891"/>
  </r>
  <r>
    <x v="0"/>
    <s v="CNH-A4.OGARRIO/2018"/>
    <s v="Deutsche Erdoel México"/>
    <m/>
    <m/>
    <m/>
    <n v="15.41825894538265"/>
    <n v="13.942466052855861"/>
    <n v="29.36072499823851"/>
  </r>
  <r>
    <x v="1"/>
    <s v="CNH-M1-EK-BALAM/2017"/>
    <s v="Pemex Exploración y Producción"/>
    <m/>
    <m/>
    <n v="33.018391720000004"/>
    <n v="218.08771237929676"/>
    <n v="498.74723678350006"/>
    <n v="749.85334088279683"/>
  </r>
  <r>
    <x v="1"/>
    <s v="CNH-M2-SANTUARIO-EL GOLPE/2017"/>
    <s v="Petrofac México "/>
    <m/>
    <m/>
    <m/>
    <n v="16.278443275564012"/>
    <n v="42.947165719615022"/>
    <n v="59.22560899517903"/>
  </r>
  <r>
    <x v="1"/>
    <s v="CNH-M3-MISIÓN/2018"/>
    <s v="Servicios Múltiples de Burgos "/>
    <m/>
    <m/>
    <m/>
    <n v="6.6190317802264031"/>
    <n v="32.416547227465045"/>
    <n v="39.035579007691446"/>
  </r>
  <r>
    <x v="1"/>
    <s v="CNH-M4-ÉBANO/2018"/>
    <s v="DS Servicios Petroleros"/>
    <m/>
    <m/>
    <m/>
    <n v="1.127368101643462"/>
    <n v="5.1882318415517901"/>
    <n v="6.3155999431952523"/>
  </r>
  <r>
    <x v="2"/>
    <s v="CNH-R01-L01-A2/2015"/>
    <s v="Hokchi Energy"/>
    <n v="1.14E-2"/>
    <n v="3.0994760100000001"/>
    <n v="5.5520440500000001"/>
    <n v="1.5922016813559394"/>
    <n v="51.152446774458085"/>
    <n v="61.407568515814027"/>
  </r>
  <r>
    <x v="2"/>
    <s v="CNH-R01-L01-A7/2015"/>
    <s v="Talos Energy Offshore México 7"/>
    <n v="1.14E-2"/>
    <n v="4.8367824900000009"/>
    <n v="57.887380690000001"/>
    <n v="12.582044495695897"/>
    <n v="150.14167651079066"/>
    <n v="225.45928418648657"/>
  </r>
  <r>
    <x v="3"/>
    <s v="CNH-R01-L02-A1/2015"/>
    <s v="ENI México "/>
    <n v="3.2259599999999999E-3"/>
    <n v="17.099322740000002"/>
    <n v="115.39116541"/>
    <n v="206.99810074010614"/>
    <n v="324.45453761899307"/>
    <n v="663.94635246909922"/>
  </r>
  <r>
    <x v="3"/>
    <s v="CNH-R01-L02-A2/2015"/>
    <s v="Hokchi Energy"/>
    <m/>
    <n v="25.403870610000002"/>
    <n v="109.34135077000001"/>
    <n v="69.128851913631351"/>
    <n v="192.15271793347404"/>
    <n v="396.02679122710538"/>
  </r>
  <r>
    <x v="3"/>
    <s v="CNH-R01-L02-A4/2015"/>
    <s v="Fielwood Energy E&amp;P México"/>
    <m/>
    <n v="9.0631885300000015"/>
    <n v="132.43760061"/>
    <n v="38.994511809253822"/>
    <n v="56.221477471762292"/>
    <n v="236.7167784210161"/>
  </r>
  <r>
    <x v="4"/>
    <s v="CNH-R01-L03-A1/2015"/>
    <s v="Diavaz Offshore"/>
    <m/>
    <n v="0.27981521999999998"/>
    <n v="1.9037249000000005"/>
    <n v="4.9318733304873961"/>
    <n v="1.123618330228489"/>
    <n v="8.2390317807158855"/>
  </r>
  <r>
    <x v="4"/>
    <s v="CNH-R01-L03-A10/2016"/>
    <s v="Oleum del Norte"/>
    <m/>
    <n v="3.3729229999999999E-2"/>
    <n v="0.57848599000000012"/>
    <n v="2.3573360285124338"/>
    <n v="1.2930886529182257"/>
    <n v="4.26263990143066"/>
  </r>
  <r>
    <x v="4"/>
    <s v="CNH-R01-L03-A11/2015"/>
    <s v="Renaissance Oil Corp"/>
    <m/>
    <n v="0.39008433000000003"/>
    <n v="0.81164954"/>
    <n v="0.37846771538678081"/>
    <n v="0.15088500249621051"/>
    <n v="1.7310865878829913"/>
  </r>
  <r>
    <x v="4"/>
    <s v="CNH-R01-L03-A12/2015"/>
    <s v="Grupo Mareógrafo"/>
    <m/>
    <n v="0.75909908000000004"/>
    <n v="1.9692982199999995"/>
    <n v="5.9426009946470577"/>
    <n v="1.6576582474679178"/>
    <n v="10.328656542114976"/>
  </r>
  <r>
    <x v="4"/>
    <s v="CNH-R01-L03-A13/2015"/>
    <s v="Mayacaste Oil &amp; Gas"/>
    <m/>
    <n v="0.10548548000000003"/>
    <n v="0.23003227999999998"/>
    <n v="0.67680265067187739"/>
    <n v="0.36431878999999995"/>
    <n v="1.3766392006718773"/>
  </r>
  <r>
    <x v="4"/>
    <s v="CNH-R01-L03-A14/2015"/>
    <s v="Canamex Energy Holdings"/>
    <m/>
    <n v="0.62194768"/>
    <n v="0.71228212000000002"/>
    <m/>
    <m/>
    <n v="1.3342298000000001"/>
  </r>
  <r>
    <x v="4"/>
    <s v="CNH-R01-L03-A15/2015"/>
    <s v="Renaissance Oil Corp"/>
    <m/>
    <n v="0.43461013999999998"/>
    <n v="0.72582833999999985"/>
    <n v="0.60937555575166724"/>
    <n v="0.1428197221705905"/>
    <n v="1.9126337579222576"/>
  </r>
  <r>
    <x v="4"/>
    <s v="CNH-R01-L03-A16/2015"/>
    <s v="Roma Energy México "/>
    <m/>
    <m/>
    <m/>
    <m/>
    <n v="0.33311546947298776"/>
    <n v="0.33311546947298776"/>
  </r>
  <r>
    <x v="4"/>
    <s v="CNH-R01-L03-A17/2016"/>
    <s v="Servicios de Extracción Petrolera Lifting de México"/>
    <m/>
    <m/>
    <n v="1.5339539999999999E-2"/>
    <n v="2.9684129322009878"/>
    <n v="0.15015657388642462"/>
    <n v="3.1339090460874122"/>
  </r>
  <r>
    <x v="4"/>
    <s v="CNH-R01-L03-A18/2015"/>
    <s v="Strata CPB"/>
    <m/>
    <n v="0.70748726000000017"/>
    <n v="1.2013298199999998"/>
    <n v="0.80716503243469706"/>
    <n v="0.17866309624755883"/>
    <n v="2.8946452086822561"/>
  </r>
  <r>
    <x v="4"/>
    <s v="CNH-R01-L03-A2/2015"/>
    <s v="Consorcio Petrolero 5M del Golfo"/>
    <m/>
    <m/>
    <n v="7.7235783799999993"/>
    <n v="16.250920227847253"/>
    <n v="1.5576442825072145"/>
    <n v="25.532142890354468"/>
  </r>
  <r>
    <x v="4"/>
    <s v="CNH-R01-L03-A20/2016"/>
    <s v="GS Oil &amp; Gas"/>
    <m/>
    <m/>
    <n v="1.13032121"/>
    <n v="1.0648166658965033"/>
    <n v="1.034690534501175"/>
    <n v="3.229828410397678"/>
  </r>
  <r>
    <x v="4"/>
    <s v="CNH-R01-L03-A21/2016"/>
    <s v="Strata CR"/>
    <m/>
    <n v="0.25512674999999996"/>
    <n v="1.83923879"/>
    <n v="1.114947252304912"/>
    <n v="0.26982672676733432"/>
    <n v="3.4791395190722465"/>
  </r>
  <r>
    <x v="4"/>
    <s v="CNH-R01-L03-A22/2015"/>
    <s v="Secadero Petróleo y Gas"/>
    <m/>
    <n v="0.12578317999999999"/>
    <n v="8.927425999999998E-2"/>
    <n v="1.5663138559107834"/>
    <m/>
    <n v="1.7813712959107835"/>
  </r>
  <r>
    <x v="4"/>
    <s v="CNH-R01-L03-A23/2015"/>
    <s v="Perseus Tajón"/>
    <m/>
    <n v="0.80210158000000009"/>
    <n v="6.0519519199999987"/>
    <n v="3.2864095728076594"/>
    <n v="0.52690918426473721"/>
    <n v="10.667372257072396"/>
  </r>
  <r>
    <x v="4"/>
    <s v="CNH-R01-L03-A24/2016"/>
    <s v="Tonalli Energía"/>
    <m/>
    <n v="0.19281788"/>
    <n v="1.6218019699999999"/>
    <n v="4.72218183986854"/>
    <n v="1.9899032952425466"/>
    <n v="8.5267049851110865"/>
  </r>
  <r>
    <x v="4"/>
    <s v="CNH-R01-L03-A25/2015"/>
    <s v="Renaissance Oil Corp"/>
    <m/>
    <n v="0.41974012999999999"/>
    <n v="1.3819335199999996"/>
    <n v="0.54575966152269895"/>
    <n v="3.9617676255322268E-2"/>
    <n v="2.387050987778021"/>
  </r>
  <r>
    <x v="4"/>
    <s v="CNH-R01-L03-A3/2015"/>
    <s v="CMM Calibrador"/>
    <m/>
    <n v="0.58797643999999993"/>
    <n v="1.2473378900000003"/>
    <n v="6.2714513520259771"/>
    <n v="3.0386178744892445"/>
    <n v="11.14538355651522"/>
  </r>
  <r>
    <x v="4"/>
    <s v="CNH-R01-L03-A4/2015"/>
    <s v="Calicanto Oil &amp; Gas"/>
    <m/>
    <n v="6.7968260000000003E-2"/>
    <n v="1.356425E-2"/>
    <n v="0.42762544999999996"/>
    <m/>
    <n v="0.50915796000000002"/>
  </r>
  <r>
    <x v="4"/>
    <s v="CNH-R01-L03-A5/2015"/>
    <s v="Strata CPB"/>
    <m/>
    <n v="0.56035106000000012"/>
    <n v="1.2561082399999994"/>
    <n v="0.45402737730097231"/>
    <n v="0.13399692436141314"/>
    <n v="2.4044836016623847"/>
  </r>
  <r>
    <x v="4"/>
    <s v="CNH-R01-L03-A6/2015"/>
    <s v="Diavaz Offshore"/>
    <m/>
    <n v="0.10011601000000001"/>
    <n v="1.6110495199999999"/>
    <n v="3.7787937113870824"/>
    <n v="0.31138310229913274"/>
    <n v="5.8013423436862155"/>
  </r>
  <r>
    <x v="4"/>
    <s v="CNH-R01-L03-A7/2015"/>
    <s v="Servicios de Extracción Petrolera Lifting de México"/>
    <m/>
    <n v="0.26006487"/>
    <n v="12.799533"/>
    <n v="24.285283177209237"/>
    <n v="7.6883805255357522"/>
    <n v="45.033261572744991"/>
  </r>
  <r>
    <x v="4"/>
    <s v="CNH-R01-L03-A8/2015"/>
    <s v="Dunas Exploración y Producción"/>
    <m/>
    <n v="0.36280832000000002"/>
    <n v="1.19009301"/>
    <n v="0.85357314201151402"/>
    <n v="0.67612951596459536"/>
    <n v="3.0826039879761096"/>
  </r>
  <r>
    <x v="4"/>
    <s v="CNH-R01-L03-A9/2015"/>
    <s v="Perseus Fortuna Nacional"/>
    <m/>
    <n v="0.58453421000000005"/>
    <n v="0.84484817999999984"/>
    <n v="0.15841947528953118"/>
    <n v="0.47246904810887902"/>
    <n v="2.0602709133984098"/>
  </r>
  <r>
    <x v="5"/>
    <s v="CNH-R01-L04-A1.CPP/2016"/>
    <s v="China Offshore Oil Corporation E&amp;P México"/>
    <m/>
    <m/>
    <n v="4.70002108"/>
    <n v="2.2698197499999999"/>
    <n v="2.5041302568839763"/>
    <n v="9.4739710868839762"/>
  </r>
  <r>
    <x v="5"/>
    <s v="CNH-R01-L04-A1.CS/2016"/>
    <s v="BP Exploration México"/>
    <m/>
    <m/>
    <n v="1.4868435600000001"/>
    <n v="5.7417572663911045"/>
    <n v="5.3903809882563101"/>
    <n v="12.618981814647416"/>
  </r>
  <r>
    <x v="5"/>
    <s v="CNH-R01-L04-A2.CPP/2016"/>
    <s v="Total E&amp;P México "/>
    <m/>
    <m/>
    <n v="11.584856859999993"/>
    <n v="9.4628847979369475"/>
    <n v="68.761440027016235"/>
    <n v="89.809181684953174"/>
  </r>
  <r>
    <x v="5"/>
    <s v="CNH-R01-L04-A3.CPP/2016"/>
    <s v="Chevron Energía de México"/>
    <m/>
    <m/>
    <n v="2.8242041100000002"/>
    <n v="3.6161276931040942"/>
    <n v="2.0958805240341141"/>
    <n v="8.5362123271382089"/>
  </r>
  <r>
    <x v="5"/>
    <s v="CNH-R01-L04-A3.CS/2016"/>
    <s v="Statoil E&amp;P México"/>
    <m/>
    <m/>
    <n v="1.3317310200000001"/>
    <n v="7.4742761072178059"/>
    <n v="11.611059404994501"/>
    <n v="20.417066532212306"/>
  </r>
  <r>
    <x v="5"/>
    <s v="CNH-R01-L04-A4.CPP/2016"/>
    <s v="China Offshore Oil Corporation E&amp;P México"/>
    <m/>
    <m/>
    <n v="4.7000210800000009"/>
    <n v="2.2533626599999996"/>
    <n v="3.4619600100212629"/>
    <n v="10.415343750021263"/>
  </r>
  <r>
    <x v="5"/>
    <s v="CNH-R01-L04-A4.CS/2016"/>
    <s v="PC Carigali México"/>
    <m/>
    <m/>
    <n v="12.568012959999999"/>
    <n v="3.6935268975317417"/>
    <n v="72.603476945830678"/>
    <n v="88.865016803362423"/>
  </r>
  <r>
    <x v="5"/>
    <s v="CNH-R01-L04-A5.CS/2016"/>
    <s v="Murphy Sur"/>
    <m/>
    <m/>
    <n v="1.6314244899999999"/>
    <n v="16.304178283071298"/>
    <n v="46.004179555326836"/>
    <n v="63.939782328398138"/>
  </r>
  <r>
    <x v="6"/>
    <s v="CNH-R02-L01-A10.CS/2017"/>
    <s v="Eni México"/>
    <m/>
    <m/>
    <m/>
    <m/>
    <n v="11.844540815559329"/>
    <n v="11.844540815559329"/>
  </r>
  <r>
    <x v="6"/>
    <s v="CNH-R02-L01-A11.CS/2017"/>
    <s v="Repsol Exploración México"/>
    <m/>
    <m/>
    <m/>
    <n v="4.5349587032142455"/>
    <n v="2.0474808657386303"/>
    <n v="6.5824395689528759"/>
  </r>
  <r>
    <x v="6"/>
    <s v="CNH-R02-L01-A12.CS/2017"/>
    <s v="Lukoil Upstream México"/>
    <m/>
    <m/>
    <m/>
    <m/>
    <n v="0.30989726588845962"/>
    <n v="0.30989726588845962"/>
  </r>
  <r>
    <x v="6"/>
    <s v="CNH-R02-L01-A14.CS/2017"/>
    <s v="Eni México"/>
    <m/>
    <m/>
    <m/>
    <m/>
    <n v="4.4861010470231815"/>
    <n v="4.4861010470231815"/>
  </r>
  <r>
    <x v="6"/>
    <s v="CNH-R02-L01-A15.CS/2017"/>
    <s v="Total E&amp;P México"/>
    <m/>
    <m/>
    <n v="0.62762179000000007"/>
    <n v="5.134085414238843"/>
    <n v="5.7320482783860802"/>
    <n v="11.493755482624923"/>
  </r>
  <r>
    <x v="6"/>
    <s v="CNH-R02-L01-A2.TM/2017"/>
    <s v="Pemex Exploración y Producción"/>
    <m/>
    <m/>
    <m/>
    <n v="3.4234251969290239E-2"/>
    <m/>
    <n v="3.4234251969290239E-2"/>
  </r>
  <r>
    <x v="6"/>
    <s v="CNH-R02-L01-A6.CS/2017"/>
    <s v="PC Carigali México Operations"/>
    <m/>
    <m/>
    <n v="5.0923450000000002E-2"/>
    <n v="1.2528465590439892"/>
    <n v="1.777362186589619"/>
    <n v="3.0811321956336082"/>
  </r>
  <r>
    <x v="6"/>
    <s v="CNH-R02-L01-A7.CS/2017"/>
    <s v="Eni México"/>
    <m/>
    <m/>
    <m/>
    <m/>
    <n v="11.861476703240925"/>
    <n v="11.861476703240925"/>
  </r>
  <r>
    <x v="6"/>
    <s v="CNH-R02-L01-A8.CS/2017"/>
    <s v="Pemex Exploración y Producción"/>
    <m/>
    <m/>
    <m/>
    <n v="2.7832954013468258E-2"/>
    <m/>
    <n v="2.7832954013468258E-2"/>
  </r>
  <r>
    <x v="6"/>
    <s v="CNH-R02-L01-A9.CS/2017"/>
    <s v="Capricorn Energy México"/>
    <m/>
    <m/>
    <n v="0.60605980000000004"/>
    <n v="12.511966526733065"/>
    <n v="26.444293106833335"/>
    <n v="39.562319433566401"/>
  </r>
  <r>
    <x v="7"/>
    <s v="CNH-R02-L02-A10.CS/2017"/>
    <s v="Pantera Exploración y Producción 2.2"/>
    <m/>
    <m/>
    <m/>
    <n v="8.7884593735339536E-2"/>
    <n v="0.15595006896194141"/>
    <n v="0.24383466269728094"/>
  </r>
  <r>
    <x v="7"/>
    <s v="CNH-R02-L02-A4.BG/2017"/>
    <s v="Pantera Exploración y Producción 2.2"/>
    <m/>
    <m/>
    <m/>
    <m/>
    <n v="0.16537759304524657"/>
    <n v="0.16537759304524657"/>
  </r>
  <r>
    <x v="7"/>
    <s v="CNH-R02-L02-A5.BG/2017"/>
    <s v="Pantera Exploración y Producción 2.2"/>
    <m/>
    <m/>
    <m/>
    <m/>
    <n v="0.1376674600114946"/>
    <n v="0.1376674600114946"/>
  </r>
  <r>
    <x v="7"/>
    <s v="CNH-R02-L02-A7.BG/2017"/>
    <s v="Pantera Exploración y Producción 2.2"/>
    <m/>
    <m/>
    <m/>
    <n v="0.12073929790680414"/>
    <n v="4.5815281120907263E-2"/>
    <n v="0.1665545790277114"/>
  </r>
  <r>
    <x v="7"/>
    <s v="CNH-R02-L02-A9.BG/2017"/>
    <s v="Pantera Exploración y Producción 2.2"/>
    <m/>
    <m/>
    <m/>
    <n v="0.12574622772130364"/>
    <n v="2.2885972920954883E-2"/>
    <n v="0.14863220064225852"/>
  </r>
  <r>
    <x v="8"/>
    <s v="CNH-R02-L03-BG-02/2017"/>
    <s v="Newpek Exploración y Extracción"/>
    <m/>
    <m/>
    <m/>
    <n v="0.3548913115028649"/>
    <n v="0.39591944166651638"/>
    <n v="0.75081075316938128"/>
  </r>
  <r>
    <x v="8"/>
    <s v="CNH-R02-L03-BG-03/2017"/>
    <s v="Newpek Exploración y Extracción"/>
    <m/>
    <m/>
    <m/>
    <n v="0.25104893612011259"/>
    <n v="0.119477208171716"/>
    <n v="0.37052614429182862"/>
  </r>
  <r>
    <x v="8"/>
    <s v="CNH-R02-L03-BG-04/2017"/>
    <s v="Iberoamericana de Hidrocarburos CQ, Exploración &amp; Producción de México"/>
    <m/>
    <m/>
    <m/>
    <m/>
    <n v="2.9423610626132995E-2"/>
    <n v="2.9423610626132995E-2"/>
  </r>
  <r>
    <x v="8"/>
    <s v="CNH-R02-L03-CS-01/2017"/>
    <s v="Jaguar Exploración y Producción 2.3"/>
    <m/>
    <m/>
    <m/>
    <m/>
    <n v="0.13255662004842608"/>
    <n v="0.13255662004842608"/>
  </r>
  <r>
    <x v="8"/>
    <s v="CNH-R02-L03-CS-04/2017"/>
    <s v="Operadora Bloque 12"/>
    <m/>
    <m/>
    <m/>
    <n v="4.6345850338498043E-2"/>
    <n v="3.4132021404490412E-2"/>
    <n v="8.0477871742988455E-2"/>
  </r>
  <r>
    <x v="8"/>
    <s v="CNH-R02-L03-CS-05/2017"/>
    <s v="Operadora Bloque 13"/>
    <m/>
    <m/>
    <m/>
    <n v="4.5176223041831678E-2"/>
    <n v="3.5354065989757842E-2"/>
    <n v="8.0530289031589514E-2"/>
  </r>
  <r>
    <x v="8"/>
    <s v="CNH-R02-L03-CS-06/2017"/>
    <s v="Jaguar Exploración y Producción 2.3"/>
    <m/>
    <m/>
    <n v="5.9470230000000006E-2"/>
    <n v="0.19635542507764706"/>
    <n v="1.3355591456148943E-2"/>
    <n v="0.26918124653379599"/>
  </r>
  <r>
    <x v="8"/>
    <s v="CNH-R02-L03-TM-01/2017"/>
    <s v="Jaguar Exploración y Producción 2.3"/>
    <m/>
    <m/>
    <n v="1.9324479999999998E-2"/>
    <n v="5.8987437724402389E-2"/>
    <n v="0.1776950647778259"/>
    <n v="0.25600698250222831"/>
  </r>
  <r>
    <x v="8"/>
    <s v="CNH-R02-L03-VC-01/2018"/>
    <s v="Bloque VC 01"/>
    <m/>
    <m/>
    <m/>
    <n v="0.30043015089899699"/>
    <n v="5.3169155392387035E-2"/>
    <n v="0.35359930629138403"/>
  </r>
  <r>
    <x v="8"/>
    <s v="CNH-R02-L03-VC-02/2017"/>
    <s v="Jaguar Exploración y Producción 2.3"/>
    <m/>
    <m/>
    <m/>
    <m/>
    <n v="0.14320842828169253"/>
    <n v="0.14320842828169253"/>
  </r>
  <r>
    <x v="8"/>
    <s v="CNH-R02-L03-VC-03/2017"/>
    <s v="Jaguar Exploración y Producción 2.3"/>
    <m/>
    <m/>
    <n v="1.7439159999999999E-2"/>
    <n v="8.8696679315430862E-2"/>
    <n v="1.5034706314849549E-2"/>
    <n v="0.1211705456302804"/>
  </r>
  <r>
    <x v="9"/>
    <s v="CNH-R02-L04-AP-CM-G01/2018"/>
    <s v="Repsol Exploración México"/>
    <m/>
    <m/>
    <m/>
    <n v="1.438130616929568"/>
    <n v="9.0967546911603385"/>
    <n v="10.534885308089907"/>
  </r>
  <r>
    <x v="9"/>
    <s v="CNH-R02-L04-AP-CM-G03/2018"/>
    <s v="PC Carigali México Operations"/>
    <m/>
    <m/>
    <m/>
    <n v="0.2850082407822655"/>
    <n v="2.2221582594752167"/>
    <n v="2.5071665002574823"/>
  </r>
  <r>
    <x v="9"/>
    <s v="CNH-R02-L04-AP-CM-G05/2018"/>
    <s v="Repsol Exploración México"/>
    <m/>
    <m/>
    <m/>
    <n v="0.62427202116025282"/>
    <n v="2.7756395735018855"/>
    <n v="3.3999115946621385"/>
  </r>
  <r>
    <x v="9"/>
    <s v="CNH-R02-L04-AP-CS-G01/2018"/>
    <s v="Shell Exploración y Extraccion de México"/>
    <m/>
    <m/>
    <m/>
    <n v="4.3939360041771298"/>
    <n v="11.416492098345977"/>
    <n v="15.810428102523106"/>
  </r>
  <r>
    <x v="9"/>
    <s v="CNH-R02-L04-AP-CS-G02/2018"/>
    <s v="Shell Exploración y Extraccion de México"/>
    <m/>
    <m/>
    <m/>
    <n v="3.9354675281105846"/>
    <n v="13.255511496859185"/>
    <n v="17.190979024969771"/>
  </r>
  <r>
    <x v="9"/>
    <s v="CNH-R02-L04-AP-CS-G03/2018"/>
    <s v="Chevron Energía de México"/>
    <m/>
    <m/>
    <m/>
    <n v="32.290774668354075"/>
    <n v="6.6149081907216623"/>
    <n v="38.905682859075739"/>
  </r>
  <r>
    <x v="9"/>
    <s v="CNH-R02-L04-AP-CS-G04/2018"/>
    <s v="Shell Exploración y Extraccion de México"/>
    <m/>
    <m/>
    <m/>
    <n v="2.2915872481105848"/>
    <n v="6.5671359283459756"/>
    <n v="8.8587231764565608"/>
  </r>
  <r>
    <x v="9"/>
    <s v="CNH-R02-L04-AP-CS-G05/2018"/>
    <s v="Eni México"/>
    <m/>
    <m/>
    <m/>
    <n v="4.5647500000000001"/>
    <n v="13.176036819715508"/>
    <n v="17.74078681971551"/>
  </r>
  <r>
    <x v="9"/>
    <s v="CNH-R02-L04-AP-CS-G06/2018"/>
    <s v="PC Carigali México Operations"/>
    <m/>
    <m/>
    <m/>
    <n v="1.6089843732497164"/>
    <n v="4.0671909435079669"/>
    <n v="5.6761753167576838"/>
  </r>
  <r>
    <x v="9"/>
    <s v="CNH-R02-L04-AP-CS-G07/2018"/>
    <s v="PC Carigali México Operations"/>
    <m/>
    <m/>
    <m/>
    <n v="0.2347416697309577"/>
    <n v="4.1953112365841019"/>
    <n v="4.4300529063150593"/>
  </r>
  <r>
    <x v="9"/>
    <s v="CNH-R02-L04-AP-CS-G09/2018"/>
    <s v="Shell Exploración y Extraccion de México"/>
    <m/>
    <m/>
    <m/>
    <n v="6.0577613781105839"/>
    <n v="23.440094208920922"/>
    <n v="29.497855587031506"/>
  </r>
  <r>
    <x v="9"/>
    <s v="CNH-R02-L04-AP-CS-G10/2018"/>
    <s v="Repsol Exploración México"/>
    <m/>
    <m/>
    <m/>
    <n v="1.9449561348464603"/>
    <n v="10.31107361151099"/>
    <n v="12.25602974635745"/>
  </r>
  <r>
    <x v="9"/>
    <s v="CNH-R02-L04-AP-PG02/2018"/>
    <s v="Shell Exploración y Extraccion de México"/>
    <m/>
    <m/>
    <m/>
    <n v="0.74643072811058475"/>
    <n v="8.0622021035259319"/>
    <n v="8.8086328316365172"/>
  </r>
  <r>
    <x v="9"/>
    <s v="CNH-R02-L04-AP-PG03/2018"/>
    <s v="Shell Exploración y Extraccion de México"/>
    <m/>
    <m/>
    <m/>
    <n v="0.54742587811058474"/>
    <n v="6.8819774284843263"/>
    <n v="7.429403306594911"/>
  </r>
  <r>
    <x v="9"/>
    <s v="CNH-R02-L04-AP-PG04/2018"/>
    <s v="Shell Exploración y Extraccion de México"/>
    <m/>
    <m/>
    <m/>
    <n v="0.9806336181105848"/>
    <n v="8.4603647031131253"/>
    <n v="9.4409983212237094"/>
  </r>
  <r>
    <x v="9"/>
    <s v="CNH-R02-L04-AP-PG06/2018"/>
    <s v="Shell Exploración y Extraccion de México"/>
    <m/>
    <m/>
    <m/>
    <n v="0.78332308811058482"/>
    <n v="7.7231535433895013"/>
    <n v="8.5064766315000853"/>
  </r>
  <r>
    <x v="9"/>
    <s v="CNH-R02-L04-AP-PG07/2018"/>
    <s v="Shell Exploración y Extraccion de México"/>
    <m/>
    <m/>
    <m/>
    <n v="0.91423243811058486"/>
    <n v="9.1966893131131258"/>
    <n v="10.11092175122371"/>
  </r>
  <r>
    <x v="10"/>
    <s v="CNH-R03-L01-AS-B-57/2018"/>
    <s v="Premier Oil Exploration and Production México"/>
    <m/>
    <m/>
    <m/>
    <m/>
    <n v="0.13324176264110441"/>
    <n v="0.13324176264110441"/>
  </r>
  <r>
    <x v="10"/>
    <s v="CNH-R03-L01-AS-B-60/2018"/>
    <s v="Premier Oil Exploration and Production México"/>
    <m/>
    <m/>
    <m/>
    <m/>
    <n v="7.0093812641104397E-2"/>
    <n v="7.0093812641104397E-2"/>
  </r>
  <r>
    <x v="10"/>
    <s v="CNH-R03-L01-AS-CS-15/2018"/>
    <s v="Hokchi Energy"/>
    <m/>
    <m/>
    <m/>
    <n v="1.6470945642200712"/>
    <n v="30.365014214024356"/>
    <n v="32.012108778244425"/>
  </r>
  <r>
    <x v="10"/>
    <s v="CNH-R03-L01-G-CS-01/2018"/>
    <s v="Eni México"/>
    <m/>
    <m/>
    <m/>
    <n v="0.89775000000000005"/>
    <n v="8.3509051608066027"/>
    <n v="9.248655160806603"/>
  </r>
  <r>
    <x v="10"/>
    <s v="CNH-R03-L01-G-CS-03/2018"/>
    <s v="BP Exploration México"/>
    <m/>
    <m/>
    <m/>
    <n v="1.8286343754692531"/>
    <n v="3.4761358087591692"/>
    <n v="5.3047701842284223"/>
  </r>
  <r>
    <x v="10"/>
    <s v="CNH-R03-L01-G-TMV-01/2018"/>
    <s v="Capricorn Energy México"/>
    <m/>
    <m/>
    <m/>
    <m/>
    <n v="6.9333329999999999E-2"/>
    <n v="6.9333329999999999E-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">
  <r>
    <x v="0"/>
    <s v="Contrato"/>
    <s v="Operador"/>
    <s v="2015"/>
    <s v="2,016.002"/>
    <s v="2,017.002"/>
    <s v="2,018.002"/>
    <s v="2,019.00"/>
    <s v="total"/>
  </r>
  <r>
    <x v="1"/>
    <s v="CNH-A1-TRION/2016"/>
    <s v="BHP Billiton Petróleo Operaciones de México"/>
    <m/>
    <m/>
    <n v="2.5415312999999999"/>
    <n v="66.685690304932066"/>
    <n v="178.17487196175551"/>
    <n v="247.4020935666876"/>
  </r>
  <r>
    <x v="1"/>
    <s v="CNH-A3.CÁRDENAS-MORA/2018"/>
    <s v="Petrolera Cárdenas Mora"/>
    <m/>
    <m/>
    <m/>
    <n v="29.145727962704555"/>
    <n v="31.287946383511997"/>
    <n v="60.433674346216549"/>
  </r>
  <r>
    <x v="1"/>
    <s v="CNH-A4.OGARRIO/2018"/>
    <s v="Deutsche Erdoel México"/>
    <m/>
    <m/>
    <m/>
    <n v="15.41825894538265"/>
    <n v="15.147129554395688"/>
    <n v="30.565388499778336"/>
  </r>
  <r>
    <x v="2"/>
    <s v="CNH-M1-EK-BALAM/2017"/>
    <s v="Pemex Exploración y Producción"/>
    <m/>
    <m/>
    <n v="33.018391720000004"/>
    <n v="218.05839453715703"/>
    <n v="511.66534246921111"/>
    <n v="762.74212872636815"/>
  </r>
  <r>
    <x v="2"/>
    <s v="CNH-M2-SANTUARIO-EL GOLPE/2017"/>
    <s v="Petrofac México "/>
    <m/>
    <m/>
    <m/>
    <n v="16.278443275564008"/>
    <n v="48.776581646992703"/>
    <n v="65.055024922556711"/>
  </r>
  <r>
    <x v="2"/>
    <s v="CNH-M3-MISIÓN/2018"/>
    <s v="Servicios Múltiples de Burgos "/>
    <m/>
    <m/>
    <m/>
    <n v="6.6190317802264023"/>
    <n v="36.267884715472093"/>
    <n v="42.886916495698493"/>
  </r>
  <r>
    <x v="2"/>
    <s v="CNH-M4-ÉBANO/2018"/>
    <s v="DS Servicios Petroleros"/>
    <m/>
    <m/>
    <m/>
    <n v="1.127368101643462"/>
    <n v="6.7686511105785616"/>
    <n v="7.8960192122220239"/>
  </r>
  <r>
    <x v="3"/>
    <s v="CNH-R01-L01-A2/2015"/>
    <s v="Hokchi Energy"/>
    <n v="1.14E-2"/>
    <n v="3.0994760100000001"/>
    <n v="5.5520440500000001"/>
    <n v="1.5922016813559392"/>
    <n v="51.391472774458094"/>
    <n v="61.646594515814037"/>
  </r>
  <r>
    <x v="3"/>
    <s v="CNH-R01-L01-A7/2015"/>
    <s v="Talos Energy Offshore Mexico 7"/>
    <n v="1.14E-2"/>
    <n v="4.83678249"/>
    <n v="57.887380690000008"/>
    <n v="12.582044495695897"/>
    <n v="157.73174458526739"/>
    <n v="233.0493522609633"/>
  </r>
  <r>
    <x v="4"/>
    <s v="CNH-R01-L02-A1/2015"/>
    <s v="ENI México "/>
    <n v="3.2259599999999999E-3"/>
    <n v="17.099322740000002"/>
    <n v="115.39116540999999"/>
    <n v="206.9981007401062"/>
    <n v="369.59702331633781"/>
    <n v="709.08883816644402"/>
  </r>
  <r>
    <x v="4"/>
    <s v="CNH-R01-L02-A2/2015"/>
    <s v="Hokchi Energy"/>
    <m/>
    <n v="25.403870610000002"/>
    <n v="109.34135076999999"/>
    <n v="69.128851913631365"/>
    <n v="223.60480606521185"/>
    <n v="427.47887935884319"/>
  </r>
  <r>
    <x v="4"/>
    <s v="CNH-R01-L02-A4/2015"/>
    <s v="Fieldwood Energy E&amp;P México"/>
    <m/>
    <n v="9.0631885299999997"/>
    <n v="132.43760061"/>
    <n v="38.994511809253822"/>
    <n v="75.040848873315085"/>
    <n v="255.53614982256892"/>
  </r>
  <r>
    <x v="5"/>
    <s v="CNH-R01-L03-A1/2015"/>
    <s v="Diavaz Offshore"/>
    <m/>
    <n v="0.27981522000000003"/>
    <n v="1.9037249000000001"/>
    <n v="4.9318733304873952"/>
    <n v="1.5881167340677922"/>
    <n v="8.7035301845551878"/>
  </r>
  <r>
    <x v="5"/>
    <s v="CNH-R01-L03-A10/2016"/>
    <s v="Oleum del Norte"/>
    <m/>
    <n v="3.3729229999999999E-2"/>
    <n v="0.57848599000000001"/>
    <n v="2.3573360285124343"/>
    <n v="1.5282686835690733"/>
    <n v="4.4978199320815078"/>
  </r>
  <r>
    <x v="5"/>
    <s v="CNH-R01-L03-A11/2015"/>
    <s v="Renaissance Oil Corp"/>
    <m/>
    <n v="0.39008433000000003"/>
    <n v="0.81164954000000011"/>
    <n v="0.37846771538678081"/>
    <n v="0.15127613563136799"/>
    <n v="1.7314777210181491"/>
  </r>
  <r>
    <x v="5"/>
    <s v="CNH-R01-L03-A12/2015"/>
    <s v="Grupo Mareógrafo"/>
    <m/>
    <n v="0.75909908000000004"/>
    <n v="1.9692982199999993"/>
    <n v="5.9426009946470577"/>
    <n v="1.7798081736807676"/>
    <n v="10.450806468327823"/>
  </r>
  <r>
    <x v="5"/>
    <s v="CNH-R01-L03-A13/2015"/>
    <s v="Mayacaste Oil &amp; Gas"/>
    <m/>
    <n v="0.10548548000000002"/>
    <n v="0.23003227999999998"/>
    <n v="0.67680265067187739"/>
    <n v="0.37323567999999996"/>
    <n v="1.3855560906718773"/>
  </r>
  <r>
    <x v="5"/>
    <s v="CNH-R01-L03-A14/2015"/>
    <s v="Canamex Energy Holdings"/>
    <m/>
    <n v="0.62194768"/>
    <n v="0.71228212000000002"/>
    <m/>
    <m/>
    <n v="1.3342298000000001"/>
  </r>
  <r>
    <x v="5"/>
    <s v="CNH-R01-L03-A15/2015"/>
    <s v="Renaissance Oil Corp"/>
    <m/>
    <n v="0.43461013999999992"/>
    <n v="0.72582833999999974"/>
    <n v="0.60937555575166713"/>
    <n v="0.14285401992192959"/>
    <n v="1.9126680556735964"/>
  </r>
  <r>
    <x v="5"/>
    <s v="CNH-R01-L03-A16/2015"/>
    <s v="Roma Energy México "/>
    <m/>
    <m/>
    <m/>
    <m/>
    <n v="0.33325495152322532"/>
    <n v="0.33325495152322532"/>
  </r>
  <r>
    <x v="5"/>
    <s v="CNH-R01-L03-A17/2016"/>
    <s v="Servicios de Extracción Petrolera Lifting de México"/>
    <m/>
    <m/>
    <n v="1.5339539999999999E-2"/>
    <n v="2.9684129322009878"/>
    <n v="0.15015657388642462"/>
    <n v="3.1339090460874122"/>
  </r>
  <r>
    <x v="5"/>
    <s v="CNH-R01-L03-A18/2015"/>
    <s v="Strata CPB"/>
    <m/>
    <n v="0.70748726000000017"/>
    <n v="1.2013298199999998"/>
    <n v="0.80056443269862898"/>
    <n v="0.17919737653068149"/>
    <n v="2.8885788892293105"/>
  </r>
  <r>
    <x v="5"/>
    <s v="CNH-R01-L03-A2/2015"/>
    <s v="Consorcio Petrolero 5M del Golfo"/>
    <m/>
    <m/>
    <n v="7.7235783800000011"/>
    <n v="16.250920227847256"/>
    <n v="2.3522034283491839"/>
    <n v="26.326702036196444"/>
  </r>
  <r>
    <x v="5"/>
    <s v="CNH-R01-L03-A20/2016"/>
    <s v="GS Oil &amp; Gas"/>
    <m/>
    <m/>
    <n v="1.13032121"/>
    <n v="1.0648166658965033"/>
    <n v="1.042568146209875"/>
    <n v="3.2377060221063783"/>
  </r>
  <r>
    <x v="5"/>
    <s v="CNH-R01-L03-A21/2016"/>
    <s v="Strata CR"/>
    <m/>
    <n v="0.25512674999999996"/>
    <n v="1.83923879"/>
    <n v="1.114947252304912"/>
    <n v="0.27088375253774921"/>
    <n v="3.4801965448426611"/>
  </r>
  <r>
    <x v="5"/>
    <s v="CNH-R01-L03-A22/2015"/>
    <s v="Secadero Petróleo y Gas"/>
    <m/>
    <n v="0.12578317999999999"/>
    <n v="8.9274259999999994E-2"/>
    <n v="1.5663138559107834"/>
    <m/>
    <n v="1.7813712959107835"/>
  </r>
  <r>
    <x v="5"/>
    <s v="CNH-R01-L03-A23/2015"/>
    <s v="Perseus Tajón"/>
    <m/>
    <n v="0.80210158000000009"/>
    <n v="6.0519519199999996"/>
    <n v="3.2864095728076608"/>
    <n v="0.85553107271610429"/>
    <n v="10.995994145523765"/>
  </r>
  <r>
    <x v="5"/>
    <s v="CNH-R01-L03-A24/2016"/>
    <s v="Tonalli Energía"/>
    <m/>
    <n v="0.19281788"/>
    <n v="1.6218019700000001"/>
    <n v="4.7221818398685409"/>
    <n v="2.2475043648912969"/>
    <n v="8.7843060547598384"/>
  </r>
  <r>
    <x v="5"/>
    <s v="CNH-R01-L03-A25/2015"/>
    <s v="Renaissance Oil Corp"/>
    <m/>
    <n v="0.41974012999999999"/>
    <n v="1.3819335199999998"/>
    <n v="0.54575966152269895"/>
    <n v="3.9617676255322268E-2"/>
    <n v="2.387050987778021"/>
  </r>
  <r>
    <x v="5"/>
    <s v="CNH-R01-L03-A3/2015"/>
    <s v="CMM Calibrador"/>
    <m/>
    <n v="0.58797644000000004"/>
    <n v="1.2473378900000001"/>
    <n v="6.271451352025978"/>
    <n v="3.1630241953621816"/>
    <n v="11.26978987738816"/>
  </r>
  <r>
    <x v="5"/>
    <s v="CNH-R01-L03-A4/2015"/>
    <s v="Calicanto Oil &amp; Gas"/>
    <m/>
    <n v="6.7968260000000003E-2"/>
    <n v="1.3564249999999998E-2"/>
    <n v="0.42762544999999996"/>
    <m/>
    <n v="0.50915796000000002"/>
  </r>
  <r>
    <x v="5"/>
    <s v="CNH-R01-L03-A5/2015"/>
    <s v="Strata CPB"/>
    <m/>
    <n v="0.56035106000000001"/>
    <n v="1.2561082399999997"/>
    <n v="0.45402737730097231"/>
    <n v="0.13439763746550032"/>
    <n v="2.404884314766472"/>
  </r>
  <r>
    <x v="5"/>
    <s v="CNH-R01-L03-A6/2015"/>
    <s v="Diavaz Offshore"/>
    <m/>
    <n v="0.10011600999999999"/>
    <n v="1.6110495199999997"/>
    <n v="3.7787937113870824"/>
    <n v="0.3495515615030006"/>
    <n v="5.8395108028900822"/>
  </r>
  <r>
    <x v="5"/>
    <s v="CNH-R01-L03-A7/2015"/>
    <s v="Servicios de Extracción Petrolera Lifting de México"/>
    <m/>
    <n v="0.26006487"/>
    <n v="12.799532999999998"/>
    <n v="24.285283177209237"/>
    <n v="7.6883805255357514"/>
    <n v="45.033261572744983"/>
  </r>
  <r>
    <x v="5"/>
    <s v="CNH-R01-L03-A8/2015"/>
    <s v="Dunas Exploración y Producción"/>
    <m/>
    <n v="0.36280832000000002"/>
    <n v="1.19009301"/>
    <n v="0.85357314201151424"/>
    <n v="0.6926670259645954"/>
    <n v="3.09914149797611"/>
  </r>
  <r>
    <x v="5"/>
    <s v="CNH-R01-L03-A9/2015"/>
    <s v="Perseus Fortuna Nacional"/>
    <m/>
    <n v="0.58453421000000005"/>
    <n v="0.84484817999999995"/>
    <n v="0.15841947528953118"/>
    <n v="0.94997382216835702"/>
    <n v="2.5377756874578883"/>
  </r>
  <r>
    <x v="6"/>
    <s v="CNH-R01-L04-A1.CPP/2016"/>
    <s v="China Offshore Oil Corporation E&amp;P Mexico"/>
    <m/>
    <m/>
    <n v="4.7000210800000009"/>
    <n v="2.2698197499999999"/>
    <n v="2.5041302568839763"/>
    <n v="9.4739710868839779"/>
  </r>
  <r>
    <x v="6"/>
    <s v="CNH-R01-L04-A1.CS/2016"/>
    <s v="BP Exploration Mexico"/>
    <m/>
    <m/>
    <n v="1.4868435600000001"/>
    <n v="5.7417572663911036"/>
    <n v="5.3939357997359396"/>
    <n v="12.622536626127044"/>
  </r>
  <r>
    <x v="6"/>
    <s v="CNH-R01-L04-A2.CPP/2016"/>
    <s v="Total E&amp;P Mexico "/>
    <m/>
    <m/>
    <n v="11.584856859999995"/>
    <n v="9.4628847979369493"/>
    <n v="70.32034739769253"/>
    <n v="91.368089055629468"/>
  </r>
  <r>
    <x v="6"/>
    <s v="CNH-R01-L04-A3.CPP/2016"/>
    <s v="Chevron Energía de México"/>
    <m/>
    <m/>
    <n v="2.8242041100000002"/>
    <n v="3.6161276931040947"/>
    <n v="4.5093666446354082"/>
    <n v="10.949698447739504"/>
  </r>
  <r>
    <x v="6"/>
    <s v="CNH-R01-L04-A3.CS/2016"/>
    <s v="Statoil E&amp;P México"/>
    <m/>
    <m/>
    <n v="1.3317310200000001"/>
    <n v="7.3895475372178065"/>
    <n v="11.865422815143534"/>
    <n v="20.58670137236134"/>
  </r>
  <r>
    <x v="6"/>
    <s v="CNH-R01-L04-A4.CPP/2016"/>
    <s v="China Offshore Oil Corporation E&amp;P Mexico"/>
    <m/>
    <m/>
    <n v="4.70002108"/>
    <n v="2.2533626600000001"/>
    <n v="3.4619600100212633"/>
    <n v="10.415343750021263"/>
  </r>
  <r>
    <x v="6"/>
    <s v="CNH-R01-L04-A4.CS/2016"/>
    <s v="PC Carigali México"/>
    <m/>
    <m/>
    <n v="12.568012960000001"/>
    <n v="3.6822200661998932"/>
    <n v="91.873010462803833"/>
    <n v="108.12324348900373"/>
  </r>
  <r>
    <x v="6"/>
    <s v="CNH-R01-L04-A5.CS/2016"/>
    <s v="Murphy Sur"/>
    <m/>
    <m/>
    <n v="1.6314244899999999"/>
    <n v="16.304178283071298"/>
    <n v="47.324920735326835"/>
    <n v="65.260523508398137"/>
  </r>
  <r>
    <x v="7"/>
    <s v="CNH-R02-L01-A10.CS/2017"/>
    <s v="Eni México"/>
    <m/>
    <m/>
    <m/>
    <m/>
    <n v="14.365775548059327"/>
    <n v="14.365775548059327"/>
  </r>
  <r>
    <x v="7"/>
    <s v="CNH-R02-L01-A11.CS/2017"/>
    <s v="Repsol Exploracion México"/>
    <m/>
    <m/>
    <m/>
    <n v="4.5349587032142438"/>
    <n v="2.2748269123978431"/>
    <n v="6.8097856156120873"/>
  </r>
  <r>
    <x v="7"/>
    <s v="CNH-R02-L01-A12.CS/2017"/>
    <s v="Lukoil Upstream México"/>
    <m/>
    <m/>
    <m/>
    <m/>
    <n v="0.97628905191169557"/>
    <n v="0.97628905191169557"/>
  </r>
  <r>
    <x v="7"/>
    <s v="CNH-R02-L01-A14.CS/2017"/>
    <s v="Eni México"/>
    <m/>
    <m/>
    <m/>
    <m/>
    <n v="4.6844229070231815"/>
    <n v="4.6844229070231815"/>
  </r>
  <r>
    <x v="7"/>
    <s v="CNH-R02-L01-A15.CS/2017"/>
    <s v="Total E&amp;P México"/>
    <m/>
    <m/>
    <n v="0.62762179000000007"/>
    <n v="5.1340854142388421"/>
    <n v="6.3712556400262841"/>
    <n v="12.132962844265126"/>
  </r>
  <r>
    <x v="7"/>
    <s v="CNH-R02-L01-A2.TM/2017"/>
    <s v="Pemex Exploración y Producción"/>
    <m/>
    <m/>
    <m/>
    <n v="3.4234251969290239E-2"/>
    <m/>
    <n v="3.4234251969290239E-2"/>
  </r>
  <r>
    <x v="7"/>
    <s v="CNH-R02-L01-A6.CS/2017"/>
    <s v="PC Carigali Mexico Operations"/>
    <m/>
    <m/>
    <n v="5.0923450000000002E-2"/>
    <n v="1.2528465590439892"/>
    <n v="2.3979190418489753"/>
    <n v="3.7016890508929645"/>
  </r>
  <r>
    <x v="7"/>
    <s v="CNH-R02-L01-A7.CS/2017"/>
    <s v="Eni México"/>
    <m/>
    <m/>
    <m/>
    <m/>
    <n v="12.323804408817221"/>
    <n v="12.323804408817221"/>
  </r>
  <r>
    <x v="7"/>
    <s v="CNH-R02-L01-A8.CS/2017"/>
    <s v="Pemex Exploración y Producción"/>
    <m/>
    <m/>
    <m/>
    <n v="2.7832954013468258E-2"/>
    <m/>
    <n v="2.7832954013468258E-2"/>
  </r>
  <r>
    <x v="7"/>
    <s v="CNH-R02-L01-A9.CS/2017"/>
    <s v="Capricorn Energy Mexico"/>
    <m/>
    <m/>
    <n v="0.60605980000000004"/>
    <n v="12.511966526733065"/>
    <n v="43.8088839297465"/>
    <n v="56.926910256479566"/>
  </r>
  <r>
    <x v="8"/>
    <s v="CNH-R02-L02-A10.CS/2017"/>
    <s v="Pantera Exploración y Producción 2.2"/>
    <m/>
    <m/>
    <m/>
    <n v="8.788459373533955E-2"/>
    <n v="0.19186517086469634"/>
    <n v="0.27974976460003587"/>
  </r>
  <r>
    <x v="8"/>
    <s v="CNH-R02-L02-A4.BG/2017"/>
    <s v="Pantera Exploración y Producción 2.2"/>
    <m/>
    <m/>
    <m/>
    <m/>
    <n v="0.21104508739173813"/>
    <n v="0.21104508739173813"/>
  </r>
  <r>
    <x v="8"/>
    <s v="CNH-R02-L02-A5.BG/2017"/>
    <s v="Pantera Exploración y Producción 2.2"/>
    <m/>
    <m/>
    <m/>
    <m/>
    <n v="0.18013049184113583"/>
    <n v="0.18013049184113583"/>
  </r>
  <r>
    <x v="8"/>
    <s v="CNH-R02-L02-A7.BG/2017"/>
    <s v="Pantera Exploración y Producción 2.2"/>
    <m/>
    <m/>
    <m/>
    <n v="0.12073929790680413"/>
    <n v="0.12039546112090725"/>
    <n v="0.24113475902771137"/>
  </r>
  <r>
    <x v="8"/>
    <s v="CNH-R02-L02-A9.BG/2017"/>
    <s v="Pantera Exploración y Producción 2.2"/>
    <m/>
    <m/>
    <m/>
    <n v="0.12574622772130364"/>
    <n v="3.0626261265521794E-2"/>
    <n v="0.15637248898682543"/>
  </r>
  <r>
    <x v="9"/>
    <s v="CNH-R02-L03-BG-02/2017"/>
    <s v="Newpek Exploración y Extracción"/>
    <m/>
    <m/>
    <m/>
    <n v="0.3548913115028649"/>
    <n v="0.5516299109318028"/>
    <n v="0.90652122243466771"/>
  </r>
  <r>
    <x v="9"/>
    <s v="CNH-R02-L03-BG-03/2017"/>
    <s v="Newpek Exploración y Extracción"/>
    <m/>
    <m/>
    <m/>
    <n v="0.25104893612011259"/>
    <n v="0.13342969754062592"/>
    <n v="0.38447863366073853"/>
  </r>
  <r>
    <x v="9"/>
    <s v="CNH-R02-L03-BG-04/2017"/>
    <s v="Iberoamericana de Hidrocarburos CQ, Exploración &amp; Producción de México"/>
    <m/>
    <m/>
    <m/>
    <m/>
    <n v="2.9423610626132992E-2"/>
    <n v="2.9423610626132992E-2"/>
  </r>
  <r>
    <x v="9"/>
    <s v="CNH-R02-L03-CS-01/2017"/>
    <s v="Jaguar Exploración y Producción 2.3"/>
    <m/>
    <m/>
    <m/>
    <m/>
    <n v="0.16438944416644222"/>
    <n v="0.16438944416644222"/>
  </r>
  <r>
    <x v="9"/>
    <s v="CNH-R02-L03-CS-04/2017"/>
    <s v="Operadora Bloque 12"/>
    <m/>
    <m/>
    <m/>
    <n v="4.6345850338498043E-2"/>
    <n v="4.3059022836662006E-2"/>
    <n v="8.9404873175160049E-2"/>
  </r>
  <r>
    <x v="9"/>
    <s v="CNH-R02-L03-CS-05/2017"/>
    <s v="Operadora Bloque 13"/>
    <m/>
    <m/>
    <m/>
    <n v="4.5176223041831685E-2"/>
    <n v="4.4104591221752656E-2"/>
    <n v="8.9280814263584335E-2"/>
  </r>
  <r>
    <x v="9"/>
    <s v="CNH-R02-L03-CS-06/2017"/>
    <s v="Jaguar Exploración y Producción 2.3"/>
    <m/>
    <m/>
    <n v="5.9470230000000006E-2"/>
    <n v="0.19635542507764711"/>
    <n v="1.7862678585556617E-2"/>
    <n v="0.27368833366320372"/>
  </r>
  <r>
    <x v="9"/>
    <s v="CNH-R02-L03-TM-01/2017"/>
    <s v="Jaguar Exploración y Producción 2.3"/>
    <m/>
    <m/>
    <n v="1.9324479999999998E-2"/>
    <n v="5.8987437724402396E-2"/>
    <n v="0.18173465080947968"/>
    <n v="0.26004656853388208"/>
  </r>
  <r>
    <x v="9"/>
    <s v="CNH-R02-L03-VC-01/2018"/>
    <s v="Bloque VC 01"/>
    <m/>
    <m/>
    <m/>
    <n v="0.30043015089899699"/>
    <n v="5.6196957417537136E-2"/>
    <n v="0.3566271083165341"/>
  </r>
  <r>
    <x v="9"/>
    <s v="CNH-R02-L03-VC-02/2017"/>
    <s v="Jaguar Exploración y Producción 2.3"/>
    <m/>
    <m/>
    <m/>
    <m/>
    <n v="0.1796980343013326"/>
    <n v="0.1796980343013326"/>
  </r>
  <r>
    <x v="9"/>
    <s v="CNH-R02-L03-VC-03/2017"/>
    <s v="Jaguar Exploración y Producción 2.3"/>
    <m/>
    <m/>
    <n v="1.7439159999999999E-2"/>
    <n v="8.8696679315430876E-2"/>
    <n v="1.6706922026580043E-2"/>
    <n v="0.12284276134201091"/>
  </r>
  <r>
    <x v="10"/>
    <s v="CNH-R02-L04-AP-CM-G01/2018"/>
    <s v="Repsol Exploración México"/>
    <m/>
    <m/>
    <m/>
    <n v="1.4381306169295678"/>
    <n v="9.7248681346567292"/>
    <n v="11.162998751586297"/>
  </r>
  <r>
    <x v="10"/>
    <s v="CNH-R02-L04-AP-CM-G03/2018"/>
    <s v="PC Carigali Mexico Operations"/>
    <m/>
    <m/>
    <m/>
    <n v="0.2850082407822655"/>
    <n v="2.3325941565599262"/>
    <n v="2.6176023973421918"/>
  </r>
  <r>
    <x v="10"/>
    <s v="CNH-R02-L04-AP-CM-G05/2018"/>
    <s v="Repsol Exploración México"/>
    <m/>
    <m/>
    <m/>
    <n v="0.62427202116025271"/>
    <n v="3.2560983164164723"/>
    <n v="3.8803703375767249"/>
  </r>
  <r>
    <x v="10"/>
    <s v="CNH-R02-L04-AP-CS-G01/2018"/>
    <s v="Shell Exploracion y Extraccion de Mexico"/>
    <m/>
    <m/>
    <m/>
    <n v="4.3939360041771298"/>
    <n v="14.282163248345976"/>
    <n v="18.676099252523105"/>
  </r>
  <r>
    <x v="10"/>
    <s v="CNH-R02-L04-AP-CS-G02/2018"/>
    <s v="Shell Exploracion y Extraccion de Mexico"/>
    <m/>
    <m/>
    <m/>
    <n v="3.9354675281105846"/>
    <n v="14.220353232887643"/>
    <n v="18.155820760998228"/>
  </r>
  <r>
    <x v="10"/>
    <s v="CNH-R02-L04-AP-CS-G03/2018"/>
    <s v="Chevron Energía de México"/>
    <m/>
    <m/>
    <m/>
    <n v="32.290774668354082"/>
    <n v="10.357870615418005"/>
    <n v="42.648645283772083"/>
  </r>
  <r>
    <x v="10"/>
    <s v="CNH-R02-L04-AP-CS-G04/2018"/>
    <s v="Shell Exploracion y Extraccion de Mexico"/>
    <m/>
    <m/>
    <m/>
    <n v="2.2915872481105852"/>
    <n v="6.9021174583459759"/>
    <n v="9.1937047064565611"/>
  </r>
  <r>
    <x v="10"/>
    <s v="CNH-R02-L04-AP-CS-G05/2018"/>
    <s v="Eni México"/>
    <m/>
    <m/>
    <m/>
    <n v="4.5647500000000001"/>
    <n v="13.463650339358363"/>
    <n v="18.028400339358363"/>
  </r>
  <r>
    <x v="10"/>
    <s v="CNH-R02-L04-AP-CS-G06/2018"/>
    <s v="PC Carigali Mexico Operations"/>
    <m/>
    <m/>
    <m/>
    <n v="1.6089843732497167"/>
    <n v="5.9318101593850328"/>
    <n v="7.5407945326347496"/>
  </r>
  <r>
    <x v="10"/>
    <s v="CNH-R02-L04-AP-CS-G07/2018"/>
    <s v="PC Carigali Mexico Operations"/>
    <m/>
    <m/>
    <m/>
    <n v="0.23474166973095767"/>
    <n v="6.0868884572360855"/>
    <n v="6.321630126967043"/>
  </r>
  <r>
    <x v="10"/>
    <s v="CNH-R02-L04-AP-CS-G09/2018"/>
    <s v="Shell Exploracion y Extraccion de Mexico"/>
    <m/>
    <m/>
    <m/>
    <n v="6.0577613781105839"/>
    <n v="23.71624039892092"/>
    <n v="29.774001777031504"/>
  </r>
  <r>
    <x v="10"/>
    <s v="CNH-R02-L04-AP-CS-G10/2018"/>
    <s v="Repsol Exploración México"/>
    <m/>
    <m/>
    <m/>
    <n v="1.9449561348464606"/>
    <n v="12.873778175440977"/>
    <n v="14.818734310287438"/>
  </r>
  <r>
    <x v="10"/>
    <s v="CNH-R02-L04-AP-PG02/2018"/>
    <s v="Shell Exploracion y Extraccion de Mexico"/>
    <m/>
    <m/>
    <m/>
    <n v="0.74643072811058475"/>
    <n v="12.49196058352593"/>
    <n v="13.238391311636516"/>
  </r>
  <r>
    <x v="10"/>
    <s v="CNH-R02-L04-AP-PG03/2018"/>
    <s v="Shell Exploracion y Extraccion de Mexico"/>
    <m/>
    <m/>
    <m/>
    <n v="0.54742587811058474"/>
    <n v="7.1052434884843265"/>
    <n v="7.6526693665949113"/>
  </r>
  <r>
    <x v="10"/>
    <s v="CNH-R02-L04-AP-PG04/2018"/>
    <s v="Shell Exploracion y Extraccion de Mexico"/>
    <m/>
    <m/>
    <m/>
    <n v="0.9806336181105848"/>
    <n v="8.7734678131131272"/>
    <n v="9.7541014312237113"/>
  </r>
  <r>
    <x v="10"/>
    <s v="CNH-R02-L04-AP-PG06/2018"/>
    <s v="Shell Exploracion y Extraccion de Mexico"/>
    <m/>
    <m/>
    <m/>
    <n v="0.78332308811058482"/>
    <n v="7.8643574133895013"/>
    <n v="8.647680501500087"/>
  </r>
  <r>
    <x v="10"/>
    <s v="CNH-R02-L04-AP-PG07/2018"/>
    <s v="Shell Exploracion y Extraccion de Mexico"/>
    <m/>
    <m/>
    <m/>
    <n v="0.91423243811058474"/>
    <n v="9.8305852331131263"/>
    <n v="10.744817671223711"/>
  </r>
  <r>
    <x v="11"/>
    <s v="CNH-R03-L01-AS-B-57/2018"/>
    <s v="Premier Oil Exploration and Production Mexico"/>
    <m/>
    <m/>
    <m/>
    <n v="0.49255343110154215"/>
    <n v="0.32312737779389494"/>
    <n v="0.81568080889543704"/>
  </r>
  <r>
    <x v="11"/>
    <s v="CNH-R03-L01-AS-B-60/2018"/>
    <s v="Premier Oil Exploration and Production Mexico"/>
    <m/>
    <m/>
    <m/>
    <n v="0.4640804754968833"/>
    <n v="0.19013612571877242"/>
    <n v="0.65421660121565572"/>
  </r>
  <r>
    <x v="11"/>
    <s v="CNH-R03-L01-AS-CS-15/2018"/>
    <s v="Hokchi Energy"/>
    <m/>
    <m/>
    <m/>
    <n v="1.6470945642200712"/>
    <n v="38.492319902753891"/>
    <n v="40.13941446697396"/>
  </r>
  <r>
    <x v="11"/>
    <s v="CNH-R03-L01-G-CS-01/2018"/>
    <s v="Eni México"/>
    <m/>
    <m/>
    <m/>
    <n v="0.89775000000000005"/>
    <n v="8.4594479193827326"/>
    <n v="9.3571979193827328"/>
  </r>
  <r>
    <x v="11"/>
    <s v="CNH-R03-L01-G-CS-03/2018"/>
    <s v="BP Exploration Mexico"/>
    <m/>
    <m/>
    <m/>
    <n v="1.8286343754692533"/>
    <n v="4.1422681321428509"/>
    <n v="5.9709025076121041"/>
  </r>
  <r>
    <x v="11"/>
    <s v="CNH-R03-L01-G-TMV-01/2018"/>
    <s v="Capricorn Energy México"/>
    <m/>
    <m/>
    <m/>
    <m/>
    <n v="0.15067088000000001"/>
    <n v="0.15067088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B191D7-CD30-4AB7-B022-1642C289DFFA}" name="TablaDinámica2" cacheId="9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:G13" firstHeaderRow="0" firstDataRow="1" firstDataCol="1"/>
  <pivotFields count="9">
    <pivotField axis="axisRow" showAll="0">
      <items count="13">
        <item x="1"/>
        <item x="2"/>
        <item x="3"/>
        <item x="4"/>
        <item x="5"/>
        <item x="6"/>
        <item x="7"/>
        <item x="8"/>
        <item x="9"/>
        <item x="10"/>
        <item x="11"/>
        <item h="1" x="0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2015" fld="3" baseField="0" baseItem="1"/>
    <dataField name="Suma de 2016" fld="4" baseField="0" baseItem="1"/>
    <dataField name="Suma de 2017" fld="5" baseField="0" baseItem="1"/>
    <dataField name="Suma de 2018" fld="6" baseField="0" baseItem="1"/>
    <dataField name="Suma de 2019" fld="7" baseField="0" baseItem="1"/>
    <dataField name="Suma de Total" fld="8" baseField="0" baseItem="1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756931-6D30-4980-816B-0A3A84FC3832}" name="TablaDinámica2" cacheId="9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G15" firstHeaderRow="0" firstDataRow="1" firstDataCol="1"/>
  <pivotFields count="9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numFmtId="43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monto_mmusd2015" fld="3" baseField="0" baseItem="0"/>
    <dataField name="Suma de monto_mmusd2016" fld="4" baseField="0" baseItem="0"/>
    <dataField name="Suma de monto_mmusd2017" fld="5" baseField="0" baseItem="0"/>
    <dataField name="Suma de monto_mmusd2018" fld="6" baseField="0" baseItem="0"/>
    <dataField name="Suma de monto_mmusd2019" fld="7" baseField="0" baseItem="0"/>
    <dataField name="Suma de total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233C4BF-C84B-4EED-B4D7-8FAB24C437E9}" name="Tabla4" displayName="Tabla4" ref="B23:K120" totalsRowShown="0" headerRowDxfId="31" dataDxfId="30">
  <autoFilter ref="B23:K120" xr:uid="{5797F9A0-6D03-4C0E-81A4-281075C0C709}"/>
  <tableColumns count="10">
    <tableColumn id="1" xr3:uid="{770FFCA5-83A2-46A5-A579-77D4DFECD07A}" name="Tipo" dataDxfId="29"/>
    <tableColumn id="2" xr3:uid="{9E9A0678-5669-45A8-90E4-161E39B86406}" name="Contrato" dataDxfId="28"/>
    <tableColumn id="3" xr3:uid="{23BDAF9B-2DAE-48DB-8171-AD96D9F1B58A}" name="Operador" dataDxfId="27"/>
    <tableColumn id="9" xr3:uid="{081D26B9-F2E3-4428-AB88-04746A3A862B}" name="2015" dataDxfId="26"/>
    <tableColumn id="4" xr3:uid="{3C170117-F2EC-4943-8B65-3682FCC8B646}" name="2,016.002" dataDxfId="25"/>
    <tableColumn id="5" xr3:uid="{64DF9B22-2246-4133-A404-8EE8C2E980EB}" name="2,017.002" dataDxfId="24"/>
    <tableColumn id="6" xr3:uid="{170D04E3-F620-4E93-98C5-064A3CE635E8}" name="2,018.002" dataDxfId="23"/>
    <tableColumn id="7" xr3:uid="{CE281BC7-A8DE-4E71-8481-178477599F11}" name="2,019.00" dataDxfId="22"/>
    <tableColumn id="8" xr3:uid="{81E6AD05-B77D-4EE8-A679-5DE9791C9569}" name="total" dataDxfId="21"/>
    <tableColumn id="10" xr3:uid="{3DFF02DC-EA6D-487A-A8B1-8DAD027D9833}" name="Columna1" dataDxfId="20"/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A86263-2A9F-41A4-B8B5-D2A2B7E933E0}" name="Tabla1" displayName="Tabla1" ref="A9:E2614" totalsRowShown="0" headerRowDxfId="19" dataDxfId="17" headerRowBorderDxfId="18" tableBorderDxfId="16" totalsRowBorderDxfId="15">
  <tableColumns count="5">
    <tableColumn id="1" xr3:uid="{F20327D0-2E23-41BE-8EFB-A482E29AE6C1}" name="Contrato" dataDxfId="5"/>
    <tableColumn id="6" xr3:uid="{151F1C7F-A916-4384-9F10-873A4E832095}" name="Operador" dataDxfId="4">
      <calculatedColumnFormula>+VLOOKUP(Tabla1[[#This Row],[Contrato]],H:I,2,0)</calculatedColumnFormula>
    </tableColumn>
    <tableColumn id="3" xr3:uid="{998746E1-17A3-4427-93B0-17367FA59320}" name="Actividad" dataDxfId="3"/>
    <tableColumn id="4" xr3:uid="{E3A290B2-3376-4666-91D5-F31297F2ABF5}" name="Periodo" dataDxfId="2"/>
    <tableColumn id="5" xr3:uid="{7D288F1F-623C-4DE7-9CE0-5E3B138FF34C}" name="Inversiones reportadas_x000a_(Dólares americanos)" dataDxfId="1" dataCellStyle="Moneda"/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6C9F03-6E04-44D3-8BA9-83C6219DD504}" name="Tabla2" displayName="Tabla2" ref="A22:G34" totalsRowShown="0" headerRowDxfId="14" dataDxfId="13" dataCellStyle="Millares">
  <autoFilter ref="A22:G34" xr:uid="{943E7EF0-22F4-44CC-97BD-04257DFF7C41}"/>
  <tableColumns count="7">
    <tableColumn id="1" xr3:uid="{35FDC6A6-D4D7-45EC-9B10-0539C0805F6D}" name="Tipo" dataDxfId="12"/>
    <tableColumn id="2" xr3:uid="{9696F880-1F6A-431F-8440-F23424B7C5C6}" name="2015" dataDxfId="11" dataCellStyle="Millares"/>
    <tableColumn id="3" xr3:uid="{D7FAAD7B-D1A7-47D5-81AA-F0D53847CA06}" name="2016" dataDxfId="10" dataCellStyle="Millares"/>
    <tableColumn id="4" xr3:uid="{59626814-53DD-4EBE-82C3-E5C0399E7109}" name="2017" dataDxfId="9" dataCellStyle="Millares"/>
    <tableColumn id="5" xr3:uid="{352AAE20-7E6D-406B-9DA3-D6B6ECAA33C4}" name="2018" dataDxfId="8" dataCellStyle="Millares"/>
    <tableColumn id="6" xr3:uid="{D4DD91C7-99DD-4AD6-B66F-157BF51A05FB}" name="2019" dataDxfId="7" dataCellStyle="Millares"/>
    <tableColumn id="7" xr3:uid="{982286D6-A50F-4518-9BA9-2FDE52487D28}" name="Total" dataDxfId="6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DE1F-37E2-4476-A923-9C02749F02E2}">
  <dimension ref="A1:L121"/>
  <sheetViews>
    <sheetView tabSelected="1" view="pageBreakPreview" zoomScaleNormal="100" zoomScaleSheetLayoutView="100" workbookViewId="0">
      <selection activeCell="K6" sqref="K6"/>
    </sheetView>
  </sheetViews>
  <sheetFormatPr baseColWidth="10" defaultRowHeight="18" x14ac:dyDescent="0.35"/>
  <cols>
    <col min="1" max="1" width="5.140625" style="9" customWidth="1"/>
    <col min="2" max="2" width="28.5703125" style="9" customWidth="1"/>
    <col min="3" max="3" width="33.5703125" style="9" bestFit="1" customWidth="1"/>
    <col min="4" max="4" width="66.140625" style="9" customWidth="1"/>
    <col min="5" max="5" width="9.5703125" style="9" customWidth="1"/>
    <col min="6" max="6" width="12" style="9" customWidth="1"/>
    <col min="7" max="7" width="10.5703125" style="9" customWidth="1"/>
    <col min="8" max="10" width="12" style="9" customWidth="1"/>
    <col min="11" max="11" width="7.5703125" style="9" customWidth="1"/>
    <col min="12" max="12" width="0" style="9" hidden="1" customWidth="1"/>
    <col min="13" max="16384" width="11.42578125" style="9"/>
  </cols>
  <sheetData>
    <row r="1" spans="1:12" ht="73.5" customHeight="1" x14ac:dyDescent="0.35">
      <c r="A1" s="19"/>
      <c r="B1" s="45" t="s">
        <v>276</v>
      </c>
      <c r="C1" s="45"/>
      <c r="D1" s="45"/>
      <c r="E1" s="45"/>
      <c r="F1" s="45"/>
      <c r="G1" s="45"/>
      <c r="H1" s="45"/>
      <c r="I1" s="45"/>
      <c r="J1" s="45"/>
      <c r="K1" s="19"/>
      <c r="L1" s="19"/>
    </row>
    <row r="2" spans="1:12" ht="32.25" customHeight="1" x14ac:dyDescent="0.35">
      <c r="A2" s="19"/>
      <c r="B2" s="46" t="s">
        <v>279</v>
      </c>
      <c r="C2" s="46"/>
      <c r="D2" s="46"/>
      <c r="E2" s="46"/>
      <c r="F2" s="46"/>
      <c r="G2" s="46"/>
      <c r="H2" s="46"/>
      <c r="I2" s="46"/>
      <c r="J2" s="46"/>
      <c r="K2" s="19"/>
      <c r="L2" s="19"/>
    </row>
    <row r="3" spans="1:12" ht="18.75" customHeight="1" x14ac:dyDescent="0.35">
      <c r="A3" s="19"/>
      <c r="B3" s="30"/>
      <c r="C3" s="31"/>
      <c r="D3" s="31"/>
      <c r="E3" s="31"/>
      <c r="F3" s="31"/>
      <c r="G3" s="31"/>
      <c r="H3" s="31"/>
      <c r="I3" s="31"/>
      <c r="J3" s="31"/>
      <c r="K3" s="20"/>
      <c r="L3" s="19"/>
    </row>
    <row r="4" spans="1:12" ht="18.75" customHeight="1" x14ac:dyDescent="0.35">
      <c r="A4" s="19"/>
      <c r="B4" s="21"/>
      <c r="C4" s="21"/>
      <c r="D4" s="21"/>
      <c r="E4" s="21"/>
      <c r="F4" s="21"/>
      <c r="G4" s="21"/>
      <c r="H4" s="21"/>
      <c r="I4" s="21"/>
      <c r="J4" s="21"/>
      <c r="K4" s="20"/>
      <c r="L4" s="19"/>
    </row>
    <row r="5" spans="1:12" ht="60" customHeight="1" x14ac:dyDescent="0.35">
      <c r="A5" s="19"/>
      <c r="B5" s="22"/>
      <c r="C5" s="22"/>
      <c r="D5" s="22"/>
      <c r="E5" s="22"/>
      <c r="F5" s="22"/>
      <c r="G5" s="22"/>
      <c r="H5" s="22"/>
      <c r="I5" s="22"/>
      <c r="J5" s="22"/>
      <c r="K5" s="19"/>
      <c r="L5" s="19"/>
    </row>
    <row r="6" spans="1:12" ht="60" customHeight="1" x14ac:dyDescent="0.35">
      <c r="A6" s="19"/>
      <c r="B6" s="22"/>
      <c r="C6" s="22"/>
      <c r="D6" s="22"/>
      <c r="E6" s="22"/>
      <c r="F6" s="22"/>
      <c r="G6" s="22"/>
      <c r="H6" s="22"/>
      <c r="I6" s="22"/>
      <c r="J6" s="22"/>
      <c r="K6" s="19"/>
      <c r="L6" s="19"/>
    </row>
    <row r="7" spans="1:12" ht="60" customHeight="1" x14ac:dyDescent="0.35">
      <c r="A7" s="19"/>
      <c r="B7" s="22"/>
      <c r="C7" s="22"/>
      <c r="D7" s="22"/>
      <c r="E7" s="22"/>
      <c r="F7" s="22"/>
      <c r="G7" s="22"/>
      <c r="H7" s="22"/>
      <c r="I7" s="22"/>
      <c r="J7" s="22"/>
      <c r="K7" s="19"/>
      <c r="L7" s="19"/>
    </row>
    <row r="8" spans="1:12" ht="15" customHeight="1" x14ac:dyDescent="0.35">
      <c r="A8" s="19"/>
      <c r="B8" s="22"/>
      <c r="C8" s="22"/>
      <c r="D8" s="22"/>
      <c r="E8" s="22"/>
      <c r="F8" s="22"/>
      <c r="G8" s="22"/>
      <c r="H8" s="22"/>
      <c r="I8" s="22"/>
      <c r="J8" s="22"/>
      <c r="K8" s="19"/>
      <c r="L8" s="19"/>
    </row>
    <row r="9" spans="1:12" ht="15" customHeight="1" x14ac:dyDescent="0.35">
      <c r="A9" s="19"/>
      <c r="B9" s="32"/>
      <c r="C9" s="32"/>
      <c r="D9" s="32"/>
      <c r="E9" s="32"/>
      <c r="F9" s="32"/>
      <c r="G9" s="32"/>
      <c r="H9" s="32"/>
      <c r="I9" s="32"/>
      <c r="J9" s="32"/>
      <c r="K9" s="19"/>
      <c r="L9" s="19"/>
    </row>
    <row r="10" spans="1:12" ht="15" customHeight="1" x14ac:dyDescent="0.35">
      <c r="A10" s="19"/>
      <c r="B10" s="32"/>
      <c r="C10" s="32"/>
      <c r="D10" s="32"/>
      <c r="E10" s="32"/>
      <c r="F10" s="32"/>
      <c r="G10" s="32"/>
      <c r="H10" s="32"/>
      <c r="I10" s="32"/>
      <c r="J10" s="32"/>
      <c r="K10" s="19"/>
      <c r="L10" s="19"/>
    </row>
    <row r="11" spans="1:12" ht="15" customHeight="1" x14ac:dyDescent="0.35">
      <c r="A11" s="19"/>
      <c r="B11" s="32"/>
      <c r="C11" s="32"/>
      <c r="D11" s="32"/>
      <c r="E11" s="32"/>
      <c r="F11" s="32"/>
      <c r="G11" s="32"/>
      <c r="H11" s="32"/>
      <c r="I11" s="32"/>
      <c r="J11" s="32"/>
      <c r="K11" s="19"/>
      <c r="L11" s="19"/>
    </row>
    <row r="12" spans="1:12" ht="15" customHeight="1" x14ac:dyDescent="0.35">
      <c r="A12" s="19"/>
      <c r="B12" s="32"/>
      <c r="C12" s="32"/>
      <c r="D12" s="32"/>
      <c r="E12" s="32"/>
      <c r="F12" s="32"/>
      <c r="G12" s="32"/>
      <c r="H12" s="32"/>
      <c r="I12" s="32"/>
      <c r="J12" s="32"/>
      <c r="K12" s="19"/>
      <c r="L12" s="19"/>
    </row>
    <row r="13" spans="1:12" ht="15" customHeight="1" x14ac:dyDescent="0.35">
      <c r="A13" s="19"/>
      <c r="B13" s="32"/>
      <c r="C13" s="32"/>
      <c r="D13" s="32"/>
      <c r="E13" s="32"/>
      <c r="F13" s="32"/>
      <c r="G13" s="32"/>
      <c r="H13" s="32"/>
      <c r="I13" s="32"/>
      <c r="J13" s="32"/>
      <c r="K13" s="19"/>
      <c r="L13" s="19"/>
    </row>
    <row r="14" spans="1:12" ht="15" customHeight="1" x14ac:dyDescent="0.35">
      <c r="A14" s="19"/>
      <c r="B14" s="32"/>
      <c r="C14" s="32"/>
      <c r="D14" s="32"/>
      <c r="E14" s="32"/>
      <c r="F14" s="32"/>
      <c r="G14" s="32"/>
      <c r="H14" s="32"/>
      <c r="I14" s="32"/>
      <c r="J14" s="32"/>
      <c r="K14" s="19"/>
      <c r="L14" s="19"/>
    </row>
    <row r="15" spans="1:12" ht="15" customHeight="1" x14ac:dyDescent="0.35">
      <c r="A15" s="19"/>
      <c r="B15" s="32"/>
      <c r="C15" s="32"/>
      <c r="D15" s="32"/>
      <c r="E15" s="32"/>
      <c r="F15" s="32"/>
      <c r="G15" s="32"/>
      <c r="H15" s="32"/>
      <c r="I15" s="32"/>
      <c r="J15" s="32"/>
      <c r="K15" s="19"/>
      <c r="L15" s="19"/>
    </row>
    <row r="16" spans="1:12" ht="15" customHeight="1" x14ac:dyDescent="0.35">
      <c r="A16" s="19"/>
      <c r="B16" s="32"/>
      <c r="C16" s="32"/>
      <c r="D16" s="32"/>
      <c r="E16" s="32"/>
      <c r="F16" s="32"/>
      <c r="G16" s="32"/>
      <c r="H16" s="32"/>
      <c r="I16" s="32"/>
      <c r="J16" s="32"/>
      <c r="K16" s="19"/>
      <c r="L16" s="19"/>
    </row>
    <row r="17" spans="1:12" ht="15" customHeight="1" x14ac:dyDescent="0.35">
      <c r="A17" s="19"/>
      <c r="B17" s="32"/>
      <c r="C17" s="32"/>
      <c r="D17" s="32"/>
      <c r="E17" s="32"/>
      <c r="F17" s="32"/>
      <c r="G17" s="32"/>
      <c r="H17" s="32"/>
      <c r="I17" s="32"/>
      <c r="J17" s="32"/>
      <c r="K17" s="19"/>
      <c r="L17" s="19"/>
    </row>
    <row r="18" spans="1:12" ht="15" customHeight="1" x14ac:dyDescent="0.35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19"/>
      <c r="L18" s="19"/>
    </row>
    <row r="19" spans="1:12" ht="15" customHeight="1" x14ac:dyDescent="0.35">
      <c r="A19" s="19"/>
      <c r="B19" s="32"/>
      <c r="C19" s="32"/>
      <c r="D19" s="32"/>
      <c r="E19" s="32"/>
      <c r="F19" s="32"/>
      <c r="G19" s="32"/>
      <c r="H19" s="32"/>
      <c r="I19" s="32"/>
      <c r="J19" s="32"/>
      <c r="K19" s="19"/>
      <c r="L19" s="19"/>
    </row>
    <row r="20" spans="1:12" ht="15" customHeight="1" x14ac:dyDescent="0.35">
      <c r="A20" s="19"/>
      <c r="B20" s="32"/>
      <c r="C20" s="32"/>
      <c r="D20" s="32"/>
      <c r="E20" s="32"/>
      <c r="F20" s="32"/>
      <c r="G20" s="32"/>
      <c r="H20" s="32"/>
      <c r="I20" s="32"/>
      <c r="J20" s="32"/>
      <c r="K20" s="19"/>
      <c r="L20" s="19"/>
    </row>
    <row r="21" spans="1:12" ht="28.5" customHeight="1" x14ac:dyDescent="0.35">
      <c r="A21" s="19"/>
      <c r="B21" s="62"/>
      <c r="C21" s="63"/>
      <c r="D21" s="63"/>
      <c r="E21" s="23"/>
      <c r="F21" s="44" t="s">
        <v>277</v>
      </c>
      <c r="G21" s="44"/>
      <c r="H21" s="44"/>
      <c r="I21" s="44"/>
      <c r="J21" s="44"/>
      <c r="K21" s="19"/>
      <c r="L21" s="19"/>
    </row>
    <row r="22" spans="1:12" x14ac:dyDescent="0.35">
      <c r="A22" s="19"/>
      <c r="B22" s="41" t="s">
        <v>0</v>
      </c>
      <c r="C22" s="40" t="s">
        <v>1</v>
      </c>
      <c r="D22" s="40" t="s">
        <v>2</v>
      </c>
      <c r="E22" s="23">
        <v>2015</v>
      </c>
      <c r="F22" s="24">
        <v>2016</v>
      </c>
      <c r="G22" s="24">
        <v>2017</v>
      </c>
      <c r="H22" s="24">
        <v>2018</v>
      </c>
      <c r="I22" s="24">
        <v>2019</v>
      </c>
      <c r="J22" s="23" t="s">
        <v>3</v>
      </c>
      <c r="K22" s="19"/>
      <c r="L22" s="19"/>
    </row>
    <row r="23" spans="1:12" hidden="1" x14ac:dyDescent="0.35">
      <c r="A23" s="19"/>
      <c r="B23" s="25" t="s">
        <v>0</v>
      </c>
      <c r="C23" s="25" t="s">
        <v>1</v>
      </c>
      <c r="D23" s="25" t="s">
        <v>53</v>
      </c>
      <c r="E23" s="25" t="s">
        <v>72</v>
      </c>
      <c r="F23" s="26" t="s">
        <v>73</v>
      </c>
      <c r="G23" s="26" t="s">
        <v>74</v>
      </c>
      <c r="H23" s="26" t="s">
        <v>75</v>
      </c>
      <c r="I23" s="26" t="s">
        <v>76</v>
      </c>
      <c r="J23" s="36" t="s">
        <v>54</v>
      </c>
      <c r="K23" s="27" t="s">
        <v>128</v>
      </c>
      <c r="L23" s="19"/>
    </row>
    <row r="24" spans="1:12" x14ac:dyDescent="0.35">
      <c r="A24" s="19"/>
      <c r="B24" s="25" t="s">
        <v>4</v>
      </c>
      <c r="C24" s="28" t="s">
        <v>5</v>
      </c>
      <c r="D24" s="28" t="str">
        <f>VLOOKUP(Tabla4[[#This Row],[Contrato]],'Detalle inversiones por mes'!$H:$I,2,0)</f>
        <v>BHP Billiton Petróleo Operaciones de México</v>
      </c>
      <c r="E24" s="29"/>
      <c r="F24" s="29"/>
      <c r="G24" s="29">
        <v>2.5415312999999999</v>
      </c>
      <c r="H24" s="29">
        <v>66.685690304932066</v>
      </c>
      <c r="I24" s="29">
        <v>178.17487196175551</v>
      </c>
      <c r="J24" s="35">
        <v>247.4020935666876</v>
      </c>
      <c r="K24" s="27"/>
      <c r="L24" s="19"/>
    </row>
    <row r="25" spans="1:12" x14ac:dyDescent="0.35">
      <c r="A25" s="19"/>
      <c r="B25" s="25" t="s">
        <v>4</v>
      </c>
      <c r="C25" s="28" t="s">
        <v>148</v>
      </c>
      <c r="D25" s="28" t="str">
        <f>VLOOKUP(Tabla4[[#This Row],[Contrato]],'Detalle inversiones por mes'!$H:$I,2,0)</f>
        <v>Petrolera Cárdenas Mora</v>
      </c>
      <c r="E25" s="29"/>
      <c r="F25" s="29"/>
      <c r="G25" s="29"/>
      <c r="H25" s="29">
        <v>29.145727962704555</v>
      </c>
      <c r="I25" s="29">
        <v>31.287946383511997</v>
      </c>
      <c r="J25" s="35">
        <v>60.433674346216549</v>
      </c>
      <c r="K25" s="27"/>
      <c r="L25" s="19"/>
    </row>
    <row r="26" spans="1:12" x14ac:dyDescent="0.35">
      <c r="A26" s="19"/>
      <c r="B26" s="25" t="s">
        <v>4</v>
      </c>
      <c r="C26" s="28" t="s">
        <v>150</v>
      </c>
      <c r="D26" s="28" t="str">
        <f>VLOOKUP(Tabla4[[#This Row],[Contrato]],'Detalle inversiones por mes'!$H:$I,2,0)</f>
        <v>Deutsche Erdoel México</v>
      </c>
      <c r="E26" s="29"/>
      <c r="F26" s="29"/>
      <c r="G26" s="29"/>
      <c r="H26" s="29">
        <v>15.41825894538265</v>
      </c>
      <c r="I26" s="29">
        <v>15.147129554395688</v>
      </c>
      <c r="J26" s="35">
        <v>30.565388499778336</v>
      </c>
      <c r="K26" s="27"/>
      <c r="L26" s="19"/>
    </row>
    <row r="27" spans="1:12" x14ac:dyDescent="0.35">
      <c r="A27" s="19"/>
      <c r="B27" s="25" t="s">
        <v>6</v>
      </c>
      <c r="C27" s="28" t="s">
        <v>7</v>
      </c>
      <c r="D27" s="28" t="str">
        <f>VLOOKUP(Tabla4[[#This Row],[Contrato]],'Detalle inversiones por mes'!$H:$I,2,0)</f>
        <v>Pemex Exploración y Producción</v>
      </c>
      <c r="E27" s="29"/>
      <c r="F27" s="29"/>
      <c r="G27" s="29">
        <v>33.018391720000004</v>
      </c>
      <c r="H27" s="29">
        <v>218.05839453715703</v>
      </c>
      <c r="I27" s="29">
        <v>511.66534246921111</v>
      </c>
      <c r="J27" s="35">
        <v>762.74212872636815</v>
      </c>
      <c r="K27" s="27"/>
      <c r="L27" s="19"/>
    </row>
    <row r="28" spans="1:12" x14ac:dyDescent="0.35">
      <c r="A28" s="19"/>
      <c r="B28" s="25" t="s">
        <v>6</v>
      </c>
      <c r="C28" s="28" t="s">
        <v>55</v>
      </c>
      <c r="D28" s="28" t="str">
        <f>VLOOKUP(Tabla4[[#This Row],[Contrato]],'Detalle inversiones por mes'!$H:$I,2,0)</f>
        <v xml:space="preserve">Petrofac México </v>
      </c>
      <c r="E28" s="29"/>
      <c r="F28" s="29"/>
      <c r="G28" s="29"/>
      <c r="H28" s="29">
        <v>16.278443275564008</v>
      </c>
      <c r="I28" s="29">
        <v>48.776581646992703</v>
      </c>
      <c r="J28" s="35">
        <v>65.055024922556711</v>
      </c>
      <c r="K28" s="27"/>
      <c r="L28" s="19"/>
    </row>
    <row r="29" spans="1:12" x14ac:dyDescent="0.35">
      <c r="A29" s="19"/>
      <c r="B29" s="25" t="s">
        <v>6</v>
      </c>
      <c r="C29" s="28" t="s">
        <v>56</v>
      </c>
      <c r="D29" s="28" t="str">
        <f>VLOOKUP(Tabla4[[#This Row],[Contrato]],'Detalle inversiones por mes'!$H:$I,2,0)</f>
        <v xml:space="preserve">Servicios Múltiples de Burgos </v>
      </c>
      <c r="E29" s="29"/>
      <c r="F29" s="29"/>
      <c r="G29" s="29"/>
      <c r="H29" s="29">
        <v>6.6190317802264023</v>
      </c>
      <c r="I29" s="29">
        <v>36.267884715472093</v>
      </c>
      <c r="J29" s="35">
        <v>42.886916495698493</v>
      </c>
      <c r="K29" s="27"/>
      <c r="L29" s="19"/>
    </row>
    <row r="30" spans="1:12" x14ac:dyDescent="0.35">
      <c r="A30" s="19"/>
      <c r="B30" s="25" t="s">
        <v>6</v>
      </c>
      <c r="C30" s="28" t="s">
        <v>129</v>
      </c>
      <c r="D30" s="28" t="str">
        <f>VLOOKUP(Tabla4[[#This Row],[Contrato]],'Detalle inversiones por mes'!$H:$I,2,0)</f>
        <v>DS Servicios Petroleros</v>
      </c>
      <c r="E30" s="29"/>
      <c r="F30" s="29"/>
      <c r="G30" s="29"/>
      <c r="H30" s="29">
        <v>1.127368101643462</v>
      </c>
      <c r="I30" s="29">
        <v>6.7686511105785616</v>
      </c>
      <c r="J30" s="35">
        <v>7.8960192122220239</v>
      </c>
      <c r="K30" s="27"/>
      <c r="L30" s="19"/>
    </row>
    <row r="31" spans="1:12" x14ac:dyDescent="0.35">
      <c r="A31" s="19"/>
      <c r="B31" s="25" t="s">
        <v>8</v>
      </c>
      <c r="C31" s="28" t="s">
        <v>9</v>
      </c>
      <c r="D31" s="28" t="str">
        <f>VLOOKUP(Tabla4[[#This Row],[Contrato]],'Detalle inversiones por mes'!$H:$I,2,0)</f>
        <v>Hokchi Energy</v>
      </c>
      <c r="E31" s="29">
        <v>1.14E-2</v>
      </c>
      <c r="F31" s="29">
        <v>3.0994760100000001</v>
      </c>
      <c r="G31" s="29">
        <v>5.5520440500000001</v>
      </c>
      <c r="H31" s="29">
        <v>1.5922016813559392</v>
      </c>
      <c r="I31" s="29">
        <v>51.391472774458094</v>
      </c>
      <c r="J31" s="35">
        <v>61.646594515814037</v>
      </c>
      <c r="K31" s="27"/>
      <c r="L31" s="19"/>
    </row>
    <row r="32" spans="1:12" x14ac:dyDescent="0.35">
      <c r="A32" s="19"/>
      <c r="B32" s="25" t="s">
        <v>8</v>
      </c>
      <c r="C32" s="28" t="s">
        <v>10</v>
      </c>
      <c r="D32" s="28" t="str">
        <f>VLOOKUP(Tabla4[[#This Row],[Contrato]],'Detalle inversiones por mes'!$H:$I,2,0)</f>
        <v>Talos Energy Offshore Mexico 7</v>
      </c>
      <c r="E32" s="29">
        <v>1.14E-2</v>
      </c>
      <c r="F32" s="29">
        <v>4.83678249</v>
      </c>
      <c r="G32" s="29">
        <v>57.887380690000008</v>
      </c>
      <c r="H32" s="29">
        <v>12.582044495695897</v>
      </c>
      <c r="I32" s="29">
        <v>157.73174458526739</v>
      </c>
      <c r="J32" s="35">
        <v>233.0493522609633</v>
      </c>
      <c r="K32" s="27"/>
      <c r="L32" s="19"/>
    </row>
    <row r="33" spans="1:12" x14ac:dyDescent="0.35">
      <c r="A33" s="19"/>
      <c r="B33" s="25" t="s">
        <v>11</v>
      </c>
      <c r="C33" s="28" t="s">
        <v>12</v>
      </c>
      <c r="D33" s="28" t="str">
        <f>VLOOKUP(Tabla4[[#This Row],[Contrato]],'Detalle inversiones por mes'!$H:$I,2,0)</f>
        <v xml:space="preserve">ENI México </v>
      </c>
      <c r="E33" s="29">
        <v>3.2259599999999999E-3</v>
      </c>
      <c r="F33" s="29">
        <v>17.099322740000002</v>
      </c>
      <c r="G33" s="29">
        <v>115.39116540999999</v>
      </c>
      <c r="H33" s="29">
        <v>206.9981007401062</v>
      </c>
      <c r="I33" s="29">
        <v>369.59702331633781</v>
      </c>
      <c r="J33" s="35">
        <v>709.08883816644402</v>
      </c>
      <c r="K33" s="27"/>
      <c r="L33" s="19"/>
    </row>
    <row r="34" spans="1:12" x14ac:dyDescent="0.35">
      <c r="A34" s="19"/>
      <c r="B34" s="25" t="s">
        <v>11</v>
      </c>
      <c r="C34" s="28" t="s">
        <v>13</v>
      </c>
      <c r="D34" s="28" t="str">
        <f>VLOOKUP(Tabla4[[#This Row],[Contrato]],'Detalle inversiones por mes'!$H:$I,2,0)</f>
        <v>Hokchi Energy</v>
      </c>
      <c r="E34" s="29"/>
      <c r="F34" s="29">
        <v>25.403870610000002</v>
      </c>
      <c r="G34" s="29">
        <v>109.34135076999999</v>
      </c>
      <c r="H34" s="29">
        <v>69.128851913631365</v>
      </c>
      <c r="I34" s="29">
        <v>223.60480606521185</v>
      </c>
      <c r="J34" s="35">
        <v>427.47887935884319</v>
      </c>
      <c r="K34" s="27"/>
      <c r="L34" s="19"/>
    </row>
    <row r="35" spans="1:12" x14ac:dyDescent="0.35">
      <c r="A35" s="19"/>
      <c r="B35" s="25" t="s">
        <v>11</v>
      </c>
      <c r="C35" s="28" t="s">
        <v>14</v>
      </c>
      <c r="D35" s="28" t="str">
        <f>VLOOKUP(Tabla4[[#This Row],[Contrato]],'Detalle inversiones por mes'!$H:$I,2,0)</f>
        <v>Fieldwood Energy E&amp;P México</v>
      </c>
      <c r="E35" s="29"/>
      <c r="F35" s="29">
        <v>9.0631885299999997</v>
      </c>
      <c r="G35" s="29">
        <v>132.43760061</v>
      </c>
      <c r="H35" s="29">
        <v>38.994511809253822</v>
      </c>
      <c r="I35" s="29">
        <v>75.040848873315085</v>
      </c>
      <c r="J35" s="35">
        <v>255.53614982256892</v>
      </c>
      <c r="K35" s="27"/>
      <c r="L35" s="19"/>
    </row>
    <row r="36" spans="1:12" x14ac:dyDescent="0.35">
      <c r="A36" s="19"/>
      <c r="B36" s="25" t="s">
        <v>15</v>
      </c>
      <c r="C36" s="28" t="s">
        <v>16</v>
      </c>
      <c r="D36" s="28" t="str">
        <f>VLOOKUP(Tabla4[[#This Row],[Contrato]],'Detalle inversiones por mes'!$H:$I,2,0)</f>
        <v>Diavaz Offshore</v>
      </c>
      <c r="E36" s="29"/>
      <c r="F36" s="29">
        <v>0.27981522000000003</v>
      </c>
      <c r="G36" s="29">
        <v>1.9037249000000001</v>
      </c>
      <c r="H36" s="29">
        <v>4.9318733304873952</v>
      </c>
      <c r="I36" s="29">
        <v>1.5881167340677922</v>
      </c>
      <c r="J36" s="35">
        <v>8.7035301845551878</v>
      </c>
      <c r="K36" s="27"/>
      <c r="L36" s="19"/>
    </row>
    <row r="37" spans="1:12" x14ac:dyDescent="0.35">
      <c r="A37" s="19"/>
      <c r="B37" s="25" t="s">
        <v>15</v>
      </c>
      <c r="C37" s="28" t="s">
        <v>17</v>
      </c>
      <c r="D37" s="28" t="str">
        <f>VLOOKUP(Tabla4[[#This Row],[Contrato]],'Detalle inversiones por mes'!$H:$I,2,0)</f>
        <v>Oleum del Norte</v>
      </c>
      <c r="E37" s="29"/>
      <c r="F37" s="29">
        <v>3.3729229999999999E-2</v>
      </c>
      <c r="G37" s="29">
        <v>0.57848599000000001</v>
      </c>
      <c r="H37" s="29">
        <v>2.3573360285124343</v>
      </c>
      <c r="I37" s="29">
        <v>1.5282686835690733</v>
      </c>
      <c r="J37" s="35">
        <v>4.4978199320815078</v>
      </c>
      <c r="K37" s="27"/>
      <c r="L37" s="19"/>
    </row>
    <row r="38" spans="1:12" x14ac:dyDescent="0.35">
      <c r="A38" s="19"/>
      <c r="B38" s="25" t="s">
        <v>15</v>
      </c>
      <c r="C38" s="28" t="s">
        <v>18</v>
      </c>
      <c r="D38" s="28" t="str">
        <f>VLOOKUP(Tabla4[[#This Row],[Contrato]],'Detalle inversiones por mes'!$H:$I,2,0)</f>
        <v>Renaissance Oil Corp</v>
      </c>
      <c r="E38" s="29"/>
      <c r="F38" s="29">
        <v>0.39008433000000003</v>
      </c>
      <c r="G38" s="29">
        <v>0.81164954000000011</v>
      </c>
      <c r="H38" s="29">
        <v>0.37846771538678081</v>
      </c>
      <c r="I38" s="29">
        <v>0.15127613563136799</v>
      </c>
      <c r="J38" s="35">
        <v>1.7314777210181491</v>
      </c>
      <c r="K38" s="27"/>
      <c r="L38" s="19"/>
    </row>
    <row r="39" spans="1:12" x14ac:dyDescent="0.35">
      <c r="A39" s="19"/>
      <c r="B39" s="25" t="s">
        <v>15</v>
      </c>
      <c r="C39" s="28" t="s">
        <v>19</v>
      </c>
      <c r="D39" s="28" t="str">
        <f>VLOOKUP(Tabla4[[#This Row],[Contrato]],'Detalle inversiones por mes'!$H:$I,2,0)</f>
        <v>Grupo Mareógrafo</v>
      </c>
      <c r="E39" s="29"/>
      <c r="F39" s="29">
        <v>0.75909908000000004</v>
      </c>
      <c r="G39" s="29">
        <v>1.9692982199999993</v>
      </c>
      <c r="H39" s="29">
        <v>5.9426009946470577</v>
      </c>
      <c r="I39" s="29">
        <v>1.7798081736807676</v>
      </c>
      <c r="J39" s="35">
        <v>10.450806468327823</v>
      </c>
      <c r="K39" s="27"/>
      <c r="L39" s="19"/>
    </row>
    <row r="40" spans="1:12" x14ac:dyDescent="0.35">
      <c r="A40" s="19"/>
      <c r="B40" s="25" t="s">
        <v>15</v>
      </c>
      <c r="C40" s="28" t="s">
        <v>20</v>
      </c>
      <c r="D40" s="28" t="str">
        <f>VLOOKUP(Tabla4[[#This Row],[Contrato]],'Detalle inversiones por mes'!$H:$I,2,0)</f>
        <v>Mayacaste Oil &amp; Gas</v>
      </c>
      <c r="E40" s="29"/>
      <c r="F40" s="29">
        <v>0.10548548000000002</v>
      </c>
      <c r="G40" s="29">
        <v>0.23003227999999998</v>
      </c>
      <c r="H40" s="29">
        <v>0.67680265067187739</v>
      </c>
      <c r="I40" s="29">
        <v>0.37323567999999996</v>
      </c>
      <c r="J40" s="35">
        <v>1.3855560906718773</v>
      </c>
      <c r="K40" s="27"/>
      <c r="L40" s="19"/>
    </row>
    <row r="41" spans="1:12" x14ac:dyDescent="0.35">
      <c r="A41" s="19"/>
      <c r="B41" s="25" t="s">
        <v>15</v>
      </c>
      <c r="C41" s="28" t="s">
        <v>21</v>
      </c>
      <c r="D41" s="28" t="str">
        <f>VLOOKUP(Tabla4[[#This Row],[Contrato]],'Detalle inversiones por mes'!$H:$I,2,0)</f>
        <v>Canamex Energy Holdings</v>
      </c>
      <c r="E41" s="29"/>
      <c r="F41" s="29">
        <v>0.62194768</v>
      </c>
      <c r="G41" s="29">
        <v>0.71228212000000002</v>
      </c>
      <c r="H41" s="29"/>
      <c r="I41" s="29"/>
      <c r="J41" s="35">
        <v>1.3342298000000001</v>
      </c>
      <c r="K41" s="27"/>
      <c r="L41" s="19"/>
    </row>
    <row r="42" spans="1:12" x14ac:dyDescent="0.35">
      <c r="A42" s="19"/>
      <c r="B42" s="25" t="s">
        <v>15</v>
      </c>
      <c r="C42" s="28" t="s">
        <v>22</v>
      </c>
      <c r="D42" s="28" t="str">
        <f>VLOOKUP(Tabla4[[#This Row],[Contrato]],'Detalle inversiones por mes'!$H:$I,2,0)</f>
        <v>Renaissance Oil Corp</v>
      </c>
      <c r="E42" s="29"/>
      <c r="F42" s="29">
        <v>0.43461013999999992</v>
      </c>
      <c r="G42" s="29">
        <v>0.72582833999999974</v>
      </c>
      <c r="H42" s="29">
        <v>0.60937555575166713</v>
      </c>
      <c r="I42" s="29">
        <v>0.14285401992192959</v>
      </c>
      <c r="J42" s="35">
        <v>1.9126680556735964</v>
      </c>
      <c r="K42" s="27"/>
      <c r="L42" s="19"/>
    </row>
    <row r="43" spans="1:12" x14ac:dyDescent="0.35">
      <c r="A43" s="19"/>
      <c r="B43" s="25" t="s">
        <v>15</v>
      </c>
      <c r="C43" s="28" t="s">
        <v>79</v>
      </c>
      <c r="D43" s="28" t="str">
        <f>VLOOKUP(Tabla4[[#This Row],[Contrato]],'Detalle inversiones por mes'!$H:$I,2,0)</f>
        <v xml:space="preserve">Roma Energy México </v>
      </c>
      <c r="E43" s="29"/>
      <c r="F43" s="29"/>
      <c r="G43" s="29"/>
      <c r="H43" s="29"/>
      <c r="I43" s="29">
        <v>0.33325495152322532</v>
      </c>
      <c r="J43" s="35">
        <v>0.33325495152322532</v>
      </c>
      <c r="K43" s="27"/>
      <c r="L43" s="19"/>
    </row>
    <row r="44" spans="1:12" x14ac:dyDescent="0.35">
      <c r="A44" s="19"/>
      <c r="B44" s="25" t="s">
        <v>15</v>
      </c>
      <c r="C44" s="28" t="s">
        <v>23</v>
      </c>
      <c r="D44" s="28" t="str">
        <f>VLOOKUP(Tabla4[[#This Row],[Contrato]],'Detalle inversiones por mes'!$H:$I,2,0)</f>
        <v>Servicios de Extracción Petrolera Lifting de México</v>
      </c>
      <c r="E44" s="29"/>
      <c r="F44" s="29"/>
      <c r="G44" s="29">
        <v>1.5339539999999999E-2</v>
      </c>
      <c r="H44" s="29">
        <v>2.9684129322009878</v>
      </c>
      <c r="I44" s="29">
        <v>0.15015657388642462</v>
      </c>
      <c r="J44" s="35">
        <v>3.1339090460874122</v>
      </c>
      <c r="K44" s="27"/>
      <c r="L44" s="19"/>
    </row>
    <row r="45" spans="1:12" x14ac:dyDescent="0.35">
      <c r="A45" s="19"/>
      <c r="B45" s="25" t="s">
        <v>15</v>
      </c>
      <c r="C45" s="28" t="s">
        <v>24</v>
      </c>
      <c r="D45" s="28" t="str">
        <f>VLOOKUP(Tabla4[[#This Row],[Contrato]],'Detalle inversiones por mes'!$H:$I,2,0)</f>
        <v>Strata CPB</v>
      </c>
      <c r="E45" s="29"/>
      <c r="F45" s="29">
        <v>0.70748726000000017</v>
      </c>
      <c r="G45" s="29">
        <v>1.2013298199999998</v>
      </c>
      <c r="H45" s="29">
        <v>0.80056443269862898</v>
      </c>
      <c r="I45" s="29">
        <v>0.17919737653068149</v>
      </c>
      <c r="J45" s="35">
        <v>2.8885788892293105</v>
      </c>
      <c r="K45" s="27"/>
      <c r="L45" s="19"/>
    </row>
    <row r="46" spans="1:12" x14ac:dyDescent="0.35">
      <c r="A46" s="19"/>
      <c r="B46" s="25" t="s">
        <v>15</v>
      </c>
      <c r="C46" s="28" t="s">
        <v>25</v>
      </c>
      <c r="D46" s="28" t="str">
        <f>VLOOKUP(Tabla4[[#This Row],[Contrato]],'Detalle inversiones por mes'!$H:$I,2,0)</f>
        <v>Consorcio Petrolero 5M del Golfo</v>
      </c>
      <c r="E46" s="29"/>
      <c r="F46" s="29"/>
      <c r="G46" s="29">
        <v>7.7235783800000011</v>
      </c>
      <c r="H46" s="29">
        <v>16.250920227847256</v>
      </c>
      <c r="I46" s="29">
        <v>2.3522034283491839</v>
      </c>
      <c r="J46" s="35">
        <v>26.326702036196444</v>
      </c>
      <c r="K46" s="27"/>
      <c r="L46" s="19"/>
    </row>
    <row r="47" spans="1:12" x14ac:dyDescent="0.35">
      <c r="A47" s="19"/>
      <c r="B47" s="25" t="s">
        <v>15</v>
      </c>
      <c r="C47" s="28" t="s">
        <v>26</v>
      </c>
      <c r="D47" s="28" t="str">
        <f>VLOOKUP(Tabla4[[#This Row],[Contrato]],'Detalle inversiones por mes'!$H:$I,2,0)</f>
        <v>GS Oil &amp; Gas</v>
      </c>
      <c r="E47" s="29"/>
      <c r="F47" s="29"/>
      <c r="G47" s="29">
        <v>1.13032121</v>
      </c>
      <c r="H47" s="29">
        <v>1.0648166658965033</v>
      </c>
      <c r="I47" s="29">
        <v>1.042568146209875</v>
      </c>
      <c r="J47" s="35">
        <v>3.2377060221063783</v>
      </c>
      <c r="K47" s="27"/>
      <c r="L47" s="19"/>
    </row>
    <row r="48" spans="1:12" x14ac:dyDescent="0.35">
      <c r="A48" s="19"/>
      <c r="B48" s="25" t="s">
        <v>15</v>
      </c>
      <c r="C48" s="28" t="s">
        <v>27</v>
      </c>
      <c r="D48" s="28" t="str">
        <f>VLOOKUP(Tabla4[[#This Row],[Contrato]],'Detalle inversiones por mes'!$H:$I,2,0)</f>
        <v>Strata CR</v>
      </c>
      <c r="E48" s="29"/>
      <c r="F48" s="29">
        <v>0.25512674999999996</v>
      </c>
      <c r="G48" s="29">
        <v>1.83923879</v>
      </c>
      <c r="H48" s="29">
        <v>1.114947252304912</v>
      </c>
      <c r="I48" s="29">
        <v>0.27088375253774921</v>
      </c>
      <c r="J48" s="35">
        <v>3.4801965448426611</v>
      </c>
      <c r="K48" s="27"/>
      <c r="L48" s="19"/>
    </row>
    <row r="49" spans="1:12" x14ac:dyDescent="0.35">
      <c r="A49" s="19"/>
      <c r="B49" s="25" t="s">
        <v>15</v>
      </c>
      <c r="C49" s="28" t="s">
        <v>28</v>
      </c>
      <c r="D49" s="28" t="str">
        <f>VLOOKUP(Tabla4[[#This Row],[Contrato]],'Detalle inversiones por mes'!$H:$I,2,0)</f>
        <v>Secadero Petróleo y Gas</v>
      </c>
      <c r="E49" s="29"/>
      <c r="F49" s="29">
        <v>0.12578317999999999</v>
      </c>
      <c r="G49" s="29">
        <v>8.9274259999999994E-2</v>
      </c>
      <c r="H49" s="29">
        <v>1.5663138559107834</v>
      </c>
      <c r="I49" s="29"/>
      <c r="J49" s="35">
        <v>1.7813712959107835</v>
      </c>
      <c r="K49" s="27"/>
      <c r="L49" s="19"/>
    </row>
    <row r="50" spans="1:12" x14ac:dyDescent="0.35">
      <c r="A50" s="19"/>
      <c r="B50" s="25" t="s">
        <v>15</v>
      </c>
      <c r="C50" s="28" t="s">
        <v>29</v>
      </c>
      <c r="D50" s="28" t="str">
        <f>VLOOKUP(Tabla4[[#This Row],[Contrato]],'Detalle inversiones por mes'!$H:$I,2,0)</f>
        <v>Perseus Tajón</v>
      </c>
      <c r="E50" s="29"/>
      <c r="F50" s="29">
        <v>0.80210158000000009</v>
      </c>
      <c r="G50" s="29">
        <v>6.0519519199999996</v>
      </c>
      <c r="H50" s="29">
        <v>3.2864095728076608</v>
      </c>
      <c r="I50" s="29">
        <v>0.85553107271610429</v>
      </c>
      <c r="J50" s="35">
        <v>10.995994145523765</v>
      </c>
      <c r="K50" s="27"/>
      <c r="L50" s="19"/>
    </row>
    <row r="51" spans="1:12" x14ac:dyDescent="0.35">
      <c r="A51" s="19"/>
      <c r="B51" s="25" t="s">
        <v>15</v>
      </c>
      <c r="C51" s="28" t="s">
        <v>30</v>
      </c>
      <c r="D51" s="28" t="str">
        <f>VLOOKUP(Tabla4[[#This Row],[Contrato]],'Detalle inversiones por mes'!$H:$I,2,0)</f>
        <v>Tonalli Energía</v>
      </c>
      <c r="E51" s="29"/>
      <c r="F51" s="29">
        <v>0.19281788</v>
      </c>
      <c r="G51" s="29">
        <v>1.6218019700000001</v>
      </c>
      <c r="H51" s="29">
        <v>4.7221818398685409</v>
      </c>
      <c r="I51" s="29">
        <v>2.2475043648912969</v>
      </c>
      <c r="J51" s="35">
        <v>8.7843060547598384</v>
      </c>
      <c r="K51" s="27"/>
      <c r="L51" s="19"/>
    </row>
    <row r="52" spans="1:12" x14ac:dyDescent="0.35">
      <c r="A52" s="19"/>
      <c r="B52" s="25" t="s">
        <v>15</v>
      </c>
      <c r="C52" s="28" t="s">
        <v>31</v>
      </c>
      <c r="D52" s="28" t="str">
        <f>VLOOKUP(Tabla4[[#This Row],[Contrato]],'Detalle inversiones por mes'!$H:$I,2,0)</f>
        <v>Renaissance Oil Corp</v>
      </c>
      <c r="E52" s="29"/>
      <c r="F52" s="29">
        <v>0.41974012999999999</v>
      </c>
      <c r="G52" s="29">
        <v>1.3819335199999998</v>
      </c>
      <c r="H52" s="29">
        <v>0.54575966152269895</v>
      </c>
      <c r="I52" s="29">
        <v>3.9617676255322268E-2</v>
      </c>
      <c r="J52" s="35">
        <v>2.387050987778021</v>
      </c>
      <c r="K52" s="27"/>
      <c r="L52" s="19"/>
    </row>
    <row r="53" spans="1:12" x14ac:dyDescent="0.35">
      <c r="A53" s="19"/>
      <c r="B53" s="25" t="s">
        <v>15</v>
      </c>
      <c r="C53" s="28" t="s">
        <v>32</v>
      </c>
      <c r="D53" s="28" t="str">
        <f>VLOOKUP(Tabla4[[#This Row],[Contrato]],'Detalle inversiones por mes'!$H:$I,2,0)</f>
        <v>CMM Calibrador</v>
      </c>
      <c r="E53" s="29"/>
      <c r="F53" s="29">
        <v>0.58797644000000004</v>
      </c>
      <c r="G53" s="29">
        <v>1.2473378900000001</v>
      </c>
      <c r="H53" s="29">
        <v>6.271451352025978</v>
      </c>
      <c r="I53" s="29">
        <v>3.1630241953621816</v>
      </c>
      <c r="J53" s="35">
        <v>11.26978987738816</v>
      </c>
      <c r="K53" s="27"/>
      <c r="L53" s="19"/>
    </row>
    <row r="54" spans="1:12" x14ac:dyDescent="0.35">
      <c r="A54" s="19"/>
      <c r="B54" s="25" t="s">
        <v>15</v>
      </c>
      <c r="C54" s="28" t="s">
        <v>33</v>
      </c>
      <c r="D54" s="28" t="str">
        <f>VLOOKUP(Tabla4[[#This Row],[Contrato]],'Detalle inversiones por mes'!$H:$I,2,0)</f>
        <v>Calicanto Oil &amp; Gas</v>
      </c>
      <c r="E54" s="29"/>
      <c r="F54" s="29">
        <v>6.7968260000000003E-2</v>
      </c>
      <c r="G54" s="29">
        <v>1.3564249999999998E-2</v>
      </c>
      <c r="H54" s="29">
        <v>0.42762544999999996</v>
      </c>
      <c r="I54" s="29"/>
      <c r="J54" s="35">
        <v>0.50915796000000002</v>
      </c>
      <c r="K54" s="27"/>
      <c r="L54" s="19"/>
    </row>
    <row r="55" spans="1:12" x14ac:dyDescent="0.35">
      <c r="A55" s="19"/>
      <c r="B55" s="25" t="s">
        <v>15</v>
      </c>
      <c r="C55" s="28" t="s">
        <v>34</v>
      </c>
      <c r="D55" s="28" t="str">
        <f>VLOOKUP(Tabla4[[#This Row],[Contrato]],'Detalle inversiones por mes'!$H:$I,2,0)</f>
        <v>Strata CPB</v>
      </c>
      <c r="E55" s="29"/>
      <c r="F55" s="29">
        <v>0.56035106000000001</v>
      </c>
      <c r="G55" s="29">
        <v>1.2561082399999997</v>
      </c>
      <c r="H55" s="29">
        <v>0.45402737730097231</v>
      </c>
      <c r="I55" s="29">
        <v>0.13439763746550032</v>
      </c>
      <c r="J55" s="35">
        <v>2.404884314766472</v>
      </c>
      <c r="K55" s="27"/>
      <c r="L55" s="19"/>
    </row>
    <row r="56" spans="1:12" x14ac:dyDescent="0.35">
      <c r="A56" s="19"/>
      <c r="B56" s="25" t="s">
        <v>15</v>
      </c>
      <c r="C56" s="28" t="s">
        <v>35</v>
      </c>
      <c r="D56" s="28" t="str">
        <f>VLOOKUP(Tabla4[[#This Row],[Contrato]],'Detalle inversiones por mes'!$H:$I,2,0)</f>
        <v>Diavaz Offshore</v>
      </c>
      <c r="E56" s="29"/>
      <c r="F56" s="29">
        <v>0.10011600999999999</v>
      </c>
      <c r="G56" s="29">
        <v>1.6110495199999997</v>
      </c>
      <c r="H56" s="29">
        <v>3.7787937113870824</v>
      </c>
      <c r="I56" s="29">
        <v>0.3495515615030006</v>
      </c>
      <c r="J56" s="35">
        <v>5.8395108028900822</v>
      </c>
      <c r="K56" s="27"/>
      <c r="L56" s="19"/>
    </row>
    <row r="57" spans="1:12" x14ac:dyDescent="0.35">
      <c r="A57" s="19"/>
      <c r="B57" s="25" t="s">
        <v>15</v>
      </c>
      <c r="C57" s="28" t="s">
        <v>36</v>
      </c>
      <c r="D57" s="28" t="str">
        <f>VLOOKUP(Tabla4[[#This Row],[Contrato]],'Detalle inversiones por mes'!$H:$I,2,0)</f>
        <v>Servicios de Extracción Petrolera Lifting de México</v>
      </c>
      <c r="E57" s="29"/>
      <c r="F57" s="29">
        <v>0.26006487</v>
      </c>
      <c r="G57" s="29">
        <v>12.799532999999998</v>
      </c>
      <c r="H57" s="29">
        <v>24.285283177209237</v>
      </c>
      <c r="I57" s="29">
        <v>7.6883805255357514</v>
      </c>
      <c r="J57" s="35">
        <v>45.033261572744983</v>
      </c>
      <c r="K57" s="27"/>
      <c r="L57" s="19"/>
    </row>
    <row r="58" spans="1:12" x14ac:dyDescent="0.35">
      <c r="A58" s="19"/>
      <c r="B58" s="25" t="s">
        <v>15</v>
      </c>
      <c r="C58" s="28" t="s">
        <v>37</v>
      </c>
      <c r="D58" s="28" t="str">
        <f>VLOOKUP(Tabla4[[#This Row],[Contrato]],'Detalle inversiones por mes'!$H:$I,2,0)</f>
        <v>Dunas Exploración y Producción</v>
      </c>
      <c r="E58" s="29"/>
      <c r="F58" s="29">
        <v>0.36280832000000002</v>
      </c>
      <c r="G58" s="29">
        <v>1.19009301</v>
      </c>
      <c r="H58" s="29">
        <v>0.85357314201151424</v>
      </c>
      <c r="I58" s="29">
        <v>0.6926670259645954</v>
      </c>
      <c r="J58" s="35">
        <v>3.09914149797611</v>
      </c>
      <c r="K58" s="27"/>
      <c r="L58" s="19"/>
    </row>
    <row r="59" spans="1:12" x14ac:dyDescent="0.35">
      <c r="A59" s="19"/>
      <c r="B59" s="25" t="s">
        <v>15</v>
      </c>
      <c r="C59" s="28" t="s">
        <v>38</v>
      </c>
      <c r="D59" s="28" t="str">
        <f>VLOOKUP(Tabla4[[#This Row],[Contrato]],'Detalle inversiones por mes'!$H:$I,2,0)</f>
        <v>Perseus Fortuna Nacional</v>
      </c>
      <c r="E59" s="29"/>
      <c r="F59" s="29">
        <v>0.58453421000000005</v>
      </c>
      <c r="G59" s="29">
        <v>0.84484817999999995</v>
      </c>
      <c r="H59" s="29">
        <v>0.15841947528953118</v>
      </c>
      <c r="I59" s="29">
        <v>0.94997382216835702</v>
      </c>
      <c r="J59" s="35">
        <v>2.5377756874578883</v>
      </c>
      <c r="K59" s="27"/>
      <c r="L59" s="19"/>
    </row>
    <row r="60" spans="1:12" x14ac:dyDescent="0.35">
      <c r="A60" s="19"/>
      <c r="B60" s="25" t="s">
        <v>39</v>
      </c>
      <c r="C60" s="28" t="s">
        <v>40</v>
      </c>
      <c r="D60" s="28" t="str">
        <f>VLOOKUP(Tabla4[[#This Row],[Contrato]],'Detalle inversiones por mes'!$H:$I,2,0)</f>
        <v>China Offshore Oil Corporation E&amp;P Mexico</v>
      </c>
      <c r="E60" s="29"/>
      <c r="F60" s="29"/>
      <c r="G60" s="29">
        <v>4.7000210800000009</v>
      </c>
      <c r="H60" s="29">
        <v>2.2698197499999999</v>
      </c>
      <c r="I60" s="29">
        <v>2.5041302568839763</v>
      </c>
      <c r="J60" s="35">
        <v>9.4739710868839779</v>
      </c>
      <c r="K60" s="27"/>
      <c r="L60" s="19"/>
    </row>
    <row r="61" spans="1:12" x14ac:dyDescent="0.35">
      <c r="A61" s="19"/>
      <c r="B61" s="25" t="s">
        <v>39</v>
      </c>
      <c r="C61" s="28" t="s">
        <v>41</v>
      </c>
      <c r="D61" s="28" t="str">
        <f>VLOOKUP(Tabla4[[#This Row],[Contrato]],'Detalle inversiones por mes'!$H:$I,2,0)</f>
        <v>BP Exploration Mexico</v>
      </c>
      <c r="E61" s="29"/>
      <c r="F61" s="29"/>
      <c r="G61" s="29">
        <v>1.4868435600000001</v>
      </c>
      <c r="H61" s="29">
        <v>5.7417572663911036</v>
      </c>
      <c r="I61" s="29">
        <v>5.3939357997359396</v>
      </c>
      <c r="J61" s="35">
        <v>12.622536626127044</v>
      </c>
      <c r="K61" s="27"/>
      <c r="L61" s="19"/>
    </row>
    <row r="62" spans="1:12" x14ac:dyDescent="0.35">
      <c r="A62" s="19"/>
      <c r="B62" s="25" t="s">
        <v>39</v>
      </c>
      <c r="C62" s="28" t="s">
        <v>42</v>
      </c>
      <c r="D62" s="28" t="str">
        <f>VLOOKUP(Tabla4[[#This Row],[Contrato]],'Detalle inversiones por mes'!$H:$I,2,0)</f>
        <v xml:space="preserve">Total E&amp;P Mexico </v>
      </c>
      <c r="E62" s="29"/>
      <c r="F62" s="29"/>
      <c r="G62" s="29">
        <v>11.584856859999995</v>
      </c>
      <c r="H62" s="29">
        <v>9.4628847979369493</v>
      </c>
      <c r="I62" s="29">
        <v>70.32034739769253</v>
      </c>
      <c r="J62" s="35">
        <v>91.368089055629468</v>
      </c>
      <c r="K62" s="27"/>
      <c r="L62" s="19"/>
    </row>
    <row r="63" spans="1:12" x14ac:dyDescent="0.35">
      <c r="A63" s="19"/>
      <c r="B63" s="25" t="s">
        <v>39</v>
      </c>
      <c r="C63" s="28" t="s">
        <v>43</v>
      </c>
      <c r="D63" s="28" t="str">
        <f>VLOOKUP(Tabla4[[#This Row],[Contrato]],'Detalle inversiones por mes'!$H:$I,2,0)</f>
        <v>Chevron Energía de México</v>
      </c>
      <c r="E63" s="29"/>
      <c r="F63" s="29"/>
      <c r="G63" s="29">
        <v>2.8242041100000002</v>
      </c>
      <c r="H63" s="29">
        <v>3.6161276931040947</v>
      </c>
      <c r="I63" s="29">
        <v>4.5093666446354082</v>
      </c>
      <c r="J63" s="35">
        <v>10.949698447739504</v>
      </c>
      <c r="K63" s="27"/>
      <c r="L63" s="19"/>
    </row>
    <row r="64" spans="1:12" x14ac:dyDescent="0.35">
      <c r="A64" s="19"/>
      <c r="B64" s="25" t="s">
        <v>39</v>
      </c>
      <c r="C64" s="28" t="s">
        <v>44</v>
      </c>
      <c r="D64" s="28" t="str">
        <f>VLOOKUP(Tabla4[[#This Row],[Contrato]],'Detalle inversiones por mes'!$H:$I,2,0)</f>
        <v>Statoil E&amp;P México</v>
      </c>
      <c r="E64" s="29"/>
      <c r="F64" s="29"/>
      <c r="G64" s="29">
        <v>1.3317310200000001</v>
      </c>
      <c r="H64" s="29">
        <v>7.3895475372178065</v>
      </c>
      <c r="I64" s="29">
        <v>11.865422815143534</v>
      </c>
      <c r="J64" s="35">
        <v>20.58670137236134</v>
      </c>
      <c r="K64" s="27"/>
      <c r="L64" s="19"/>
    </row>
    <row r="65" spans="1:12" x14ac:dyDescent="0.35">
      <c r="A65" s="19"/>
      <c r="B65" s="25" t="s">
        <v>39</v>
      </c>
      <c r="C65" s="28" t="s">
        <v>45</v>
      </c>
      <c r="D65" s="28" t="str">
        <f>VLOOKUP(Tabla4[[#This Row],[Contrato]],'Detalle inversiones por mes'!$H:$I,2,0)</f>
        <v>China Offshore Oil Corporation E&amp;P Mexico</v>
      </c>
      <c r="E65" s="29"/>
      <c r="F65" s="29"/>
      <c r="G65" s="29">
        <v>4.70002108</v>
      </c>
      <c r="H65" s="29">
        <v>2.2533626600000001</v>
      </c>
      <c r="I65" s="29">
        <v>3.4619600100212633</v>
      </c>
      <c r="J65" s="35">
        <v>10.415343750021263</v>
      </c>
      <c r="K65" s="27"/>
      <c r="L65" s="19"/>
    </row>
    <row r="66" spans="1:12" x14ac:dyDescent="0.35">
      <c r="A66" s="19"/>
      <c r="B66" s="25" t="s">
        <v>39</v>
      </c>
      <c r="C66" s="28" t="s">
        <v>46</v>
      </c>
      <c r="D66" s="28" t="str">
        <f>VLOOKUP(Tabla4[[#This Row],[Contrato]],'Detalle inversiones por mes'!$H:$I,2,0)</f>
        <v>PC Carigali México</v>
      </c>
      <c r="E66" s="29"/>
      <c r="F66" s="29"/>
      <c r="G66" s="29">
        <v>12.568012960000001</v>
      </c>
      <c r="H66" s="29">
        <v>3.6822200661998932</v>
      </c>
      <c r="I66" s="29">
        <v>91.873010462803833</v>
      </c>
      <c r="J66" s="35">
        <v>108.12324348900373</v>
      </c>
      <c r="K66" s="27"/>
      <c r="L66" s="19"/>
    </row>
    <row r="67" spans="1:12" x14ac:dyDescent="0.35">
      <c r="A67" s="19"/>
      <c r="B67" s="25" t="s">
        <v>39</v>
      </c>
      <c r="C67" s="28" t="s">
        <v>47</v>
      </c>
      <c r="D67" s="28" t="str">
        <f>VLOOKUP(Tabla4[[#This Row],[Contrato]],'Detalle inversiones por mes'!$H:$I,2,0)</f>
        <v>Murphy Sur</v>
      </c>
      <c r="E67" s="29"/>
      <c r="F67" s="29"/>
      <c r="G67" s="29">
        <v>1.6314244899999999</v>
      </c>
      <c r="H67" s="29">
        <v>16.304178283071298</v>
      </c>
      <c r="I67" s="29">
        <v>47.324920735326835</v>
      </c>
      <c r="J67" s="35">
        <v>65.260523508398137</v>
      </c>
      <c r="K67" s="27"/>
      <c r="L67" s="19"/>
    </row>
    <row r="68" spans="1:12" x14ac:dyDescent="0.35">
      <c r="A68" s="19"/>
      <c r="B68" s="25" t="s">
        <v>50</v>
      </c>
      <c r="C68" s="28" t="s">
        <v>57</v>
      </c>
      <c r="D68" s="28" t="str">
        <f>VLOOKUP(Tabla4[[#This Row],[Contrato]],'Detalle inversiones por mes'!$H:$I,2,0)</f>
        <v>Eni México</v>
      </c>
      <c r="E68" s="29"/>
      <c r="F68" s="29"/>
      <c r="G68" s="29"/>
      <c r="H68" s="29"/>
      <c r="I68" s="29">
        <v>14.365775548059327</v>
      </c>
      <c r="J68" s="35">
        <v>14.365775548059327</v>
      </c>
      <c r="K68" s="27"/>
      <c r="L68" s="19"/>
    </row>
    <row r="69" spans="1:12" x14ac:dyDescent="0.35">
      <c r="A69" s="19"/>
      <c r="B69" s="25" t="s">
        <v>50</v>
      </c>
      <c r="C69" s="28" t="s">
        <v>51</v>
      </c>
      <c r="D69" s="28" t="str">
        <f>VLOOKUP(Tabla4[[#This Row],[Contrato]],'Detalle inversiones por mes'!$H:$I,2,0)</f>
        <v>Repsol Exploracion México</v>
      </c>
      <c r="E69" s="29"/>
      <c r="F69" s="29"/>
      <c r="G69" s="29"/>
      <c r="H69" s="29">
        <v>4.5349587032142438</v>
      </c>
      <c r="I69" s="29">
        <v>2.2748269123978431</v>
      </c>
      <c r="J69" s="35">
        <v>6.8097856156120873</v>
      </c>
      <c r="K69" s="27"/>
      <c r="L69" s="19"/>
    </row>
    <row r="70" spans="1:12" x14ac:dyDescent="0.35">
      <c r="A70" s="19"/>
      <c r="B70" s="25" t="s">
        <v>50</v>
      </c>
      <c r="C70" s="28" t="s">
        <v>156</v>
      </c>
      <c r="D70" s="28" t="str">
        <f>VLOOKUP(Tabla4[[#This Row],[Contrato]],'Detalle inversiones por mes'!$H:$I,2,0)</f>
        <v>Lukoil Upstream México</v>
      </c>
      <c r="E70" s="29"/>
      <c r="F70" s="29"/>
      <c r="G70" s="29"/>
      <c r="H70" s="29"/>
      <c r="I70" s="29">
        <v>0.97628905191169557</v>
      </c>
      <c r="J70" s="35">
        <v>0.97628905191169557</v>
      </c>
      <c r="K70" s="27"/>
      <c r="L70" s="19"/>
    </row>
    <row r="71" spans="1:12" x14ac:dyDescent="0.35">
      <c r="A71" s="19"/>
      <c r="B71" s="25" t="s">
        <v>50</v>
      </c>
      <c r="C71" s="28" t="s">
        <v>58</v>
      </c>
      <c r="D71" s="28" t="str">
        <f>VLOOKUP(Tabla4[[#This Row],[Contrato]],'Detalle inversiones por mes'!$H:$I,2,0)</f>
        <v>Eni México</v>
      </c>
      <c r="E71" s="29"/>
      <c r="F71" s="29"/>
      <c r="G71" s="29"/>
      <c r="H71" s="29"/>
      <c r="I71" s="29">
        <v>4.6844229070231815</v>
      </c>
      <c r="J71" s="35">
        <v>4.6844229070231815</v>
      </c>
      <c r="K71" s="27"/>
      <c r="L71" s="19"/>
    </row>
    <row r="72" spans="1:12" x14ac:dyDescent="0.35">
      <c r="A72" s="19"/>
      <c r="B72" s="25" t="s">
        <v>50</v>
      </c>
      <c r="C72" s="28" t="s">
        <v>52</v>
      </c>
      <c r="D72" s="28" t="str">
        <f>VLOOKUP(Tabla4[[#This Row],[Contrato]],'Detalle inversiones por mes'!$H:$I,2,0)</f>
        <v>Total E&amp;P México</v>
      </c>
      <c r="E72" s="29"/>
      <c r="F72" s="29"/>
      <c r="G72" s="29">
        <v>0.62762179000000007</v>
      </c>
      <c r="H72" s="29">
        <v>5.1340854142388421</v>
      </c>
      <c r="I72" s="29">
        <v>6.3712556400262841</v>
      </c>
      <c r="J72" s="35">
        <v>12.132962844265126</v>
      </c>
      <c r="K72" s="27"/>
      <c r="L72" s="19"/>
    </row>
    <row r="73" spans="1:12" x14ac:dyDescent="0.35">
      <c r="A73" s="19"/>
      <c r="B73" s="25" t="s">
        <v>50</v>
      </c>
      <c r="C73" s="28" t="s">
        <v>59</v>
      </c>
      <c r="D73" s="28" t="str">
        <f>VLOOKUP(Tabla4[[#This Row],[Contrato]],'Detalle inversiones por mes'!$H:$I,2,0)</f>
        <v>Pemex Exploración y Producción</v>
      </c>
      <c r="E73" s="29"/>
      <c r="F73" s="29"/>
      <c r="G73" s="29"/>
      <c r="H73" s="29">
        <v>3.4234251969290239E-2</v>
      </c>
      <c r="I73" s="29"/>
      <c r="J73" s="35">
        <v>3.4234251969290239E-2</v>
      </c>
      <c r="K73" s="27"/>
      <c r="L73" s="19"/>
    </row>
    <row r="74" spans="1:12" x14ac:dyDescent="0.35">
      <c r="A74" s="19"/>
      <c r="B74" s="25" t="s">
        <v>50</v>
      </c>
      <c r="C74" s="28" t="s">
        <v>60</v>
      </c>
      <c r="D74" s="28" t="str">
        <f>VLOOKUP(Tabla4[[#This Row],[Contrato]],'Detalle inversiones por mes'!$H:$I,2,0)</f>
        <v>PC Carigali Mexico Operations</v>
      </c>
      <c r="E74" s="29"/>
      <c r="F74" s="29"/>
      <c r="G74" s="29">
        <v>5.0923450000000002E-2</v>
      </c>
      <c r="H74" s="29">
        <v>1.2528465590439892</v>
      </c>
      <c r="I74" s="29">
        <v>2.3979190418489753</v>
      </c>
      <c r="J74" s="35">
        <v>3.7016890508929645</v>
      </c>
      <c r="K74" s="27"/>
      <c r="L74" s="19"/>
    </row>
    <row r="75" spans="1:12" x14ac:dyDescent="0.35">
      <c r="A75" s="19"/>
      <c r="B75" s="25" t="s">
        <v>50</v>
      </c>
      <c r="C75" s="28" t="s">
        <v>61</v>
      </c>
      <c r="D75" s="28" t="str">
        <f>VLOOKUP(Tabla4[[#This Row],[Contrato]],'Detalle inversiones por mes'!$H:$I,2,0)</f>
        <v>Eni México</v>
      </c>
      <c r="E75" s="29"/>
      <c r="F75" s="29"/>
      <c r="G75" s="29"/>
      <c r="H75" s="29"/>
      <c r="I75" s="29">
        <v>12.323804408817221</v>
      </c>
      <c r="J75" s="35">
        <v>12.323804408817221</v>
      </c>
      <c r="K75" s="27"/>
      <c r="L75" s="19"/>
    </row>
    <row r="76" spans="1:12" x14ac:dyDescent="0.35">
      <c r="A76" s="19"/>
      <c r="B76" s="25" t="s">
        <v>50</v>
      </c>
      <c r="C76" s="28" t="s">
        <v>62</v>
      </c>
      <c r="D76" s="28" t="str">
        <f>VLOOKUP(Tabla4[[#This Row],[Contrato]],'Detalle inversiones por mes'!$H:$I,2,0)</f>
        <v>Pemex Exploración y Producción</v>
      </c>
      <c r="E76" s="29"/>
      <c r="F76" s="29"/>
      <c r="G76" s="29"/>
      <c r="H76" s="29">
        <v>2.7832954013468258E-2</v>
      </c>
      <c r="I76" s="29"/>
      <c r="J76" s="35">
        <v>2.7832954013468258E-2</v>
      </c>
      <c r="K76" s="27"/>
      <c r="L76" s="19"/>
    </row>
    <row r="77" spans="1:12" x14ac:dyDescent="0.35">
      <c r="A77" s="19"/>
      <c r="B77" s="25" t="s">
        <v>50</v>
      </c>
      <c r="C77" s="28" t="s">
        <v>80</v>
      </c>
      <c r="D77" s="28" t="str">
        <f>VLOOKUP(Tabla4[[#This Row],[Contrato]],'Detalle inversiones por mes'!$H:$I,2,0)</f>
        <v>Capricorn Energy Mexico</v>
      </c>
      <c r="E77" s="29"/>
      <c r="F77" s="29"/>
      <c r="G77" s="29">
        <v>0.60605980000000004</v>
      </c>
      <c r="H77" s="29">
        <v>12.511966526733065</v>
      </c>
      <c r="I77" s="29">
        <v>43.8088839297465</v>
      </c>
      <c r="J77" s="35">
        <v>56.926910256479566</v>
      </c>
      <c r="K77" s="27"/>
      <c r="L77" s="19"/>
    </row>
    <row r="78" spans="1:12" x14ac:dyDescent="0.35">
      <c r="A78" s="19"/>
      <c r="B78" s="25" t="s">
        <v>77</v>
      </c>
      <c r="C78" s="28" t="s">
        <v>130</v>
      </c>
      <c r="D78" s="28" t="str">
        <f>VLOOKUP(Tabla4[[#This Row],[Contrato]],'Detalle inversiones por mes'!$H:$I,2,0)</f>
        <v>Pantera Exploración y Producción 2.2</v>
      </c>
      <c r="E78" s="29"/>
      <c r="F78" s="29"/>
      <c r="G78" s="29"/>
      <c r="H78" s="29">
        <v>8.788459373533955E-2</v>
      </c>
      <c r="I78" s="29">
        <v>0.19186517086469634</v>
      </c>
      <c r="J78" s="35">
        <v>0.27974976460003587</v>
      </c>
      <c r="K78" s="27"/>
      <c r="L78" s="19"/>
    </row>
    <row r="79" spans="1:12" x14ac:dyDescent="0.35">
      <c r="A79" s="19"/>
      <c r="B79" s="25" t="s">
        <v>77</v>
      </c>
      <c r="C79" s="28" t="s">
        <v>63</v>
      </c>
      <c r="D79" s="28" t="str">
        <f>VLOOKUP(Tabla4[[#This Row],[Contrato]],'Detalle inversiones por mes'!$H:$I,2,0)</f>
        <v>Pantera Exploración y Producción 2.2</v>
      </c>
      <c r="E79" s="29"/>
      <c r="F79" s="29"/>
      <c r="G79" s="29"/>
      <c r="H79" s="29"/>
      <c r="I79" s="29">
        <v>0.21104508739173813</v>
      </c>
      <c r="J79" s="35">
        <v>0.21104508739173813</v>
      </c>
      <c r="K79" s="27"/>
      <c r="L79" s="19"/>
    </row>
    <row r="80" spans="1:12" x14ac:dyDescent="0.35">
      <c r="A80" s="19"/>
      <c r="B80" s="25" t="s">
        <v>77</v>
      </c>
      <c r="C80" s="28" t="s">
        <v>64</v>
      </c>
      <c r="D80" s="28" t="str">
        <f>VLOOKUP(Tabla4[[#This Row],[Contrato]],'Detalle inversiones por mes'!$H:$I,2,0)</f>
        <v>Pantera Exploración y Producción 2.2</v>
      </c>
      <c r="E80" s="29"/>
      <c r="F80" s="29"/>
      <c r="G80" s="29"/>
      <c r="H80" s="29"/>
      <c r="I80" s="29">
        <v>0.18013049184113583</v>
      </c>
      <c r="J80" s="35">
        <v>0.18013049184113583</v>
      </c>
      <c r="K80" s="27"/>
      <c r="L80" s="19"/>
    </row>
    <row r="81" spans="1:12" x14ac:dyDescent="0.35">
      <c r="A81" s="19"/>
      <c r="B81" s="25" t="s">
        <v>77</v>
      </c>
      <c r="C81" s="28" t="s">
        <v>65</v>
      </c>
      <c r="D81" s="28" t="str">
        <f>VLOOKUP(Tabla4[[#This Row],[Contrato]],'Detalle inversiones por mes'!$H:$I,2,0)</f>
        <v>Pantera Exploración y Producción 2.2</v>
      </c>
      <c r="E81" s="29"/>
      <c r="F81" s="29"/>
      <c r="G81" s="29"/>
      <c r="H81" s="29">
        <v>0.12073929790680413</v>
      </c>
      <c r="I81" s="29">
        <v>0.12039546112090725</v>
      </c>
      <c r="J81" s="35">
        <v>0.24113475902771137</v>
      </c>
      <c r="K81" s="27"/>
      <c r="L81" s="19"/>
    </row>
    <row r="82" spans="1:12" x14ac:dyDescent="0.35">
      <c r="A82" s="19"/>
      <c r="B82" s="25" t="s">
        <v>77</v>
      </c>
      <c r="C82" s="28" t="s">
        <v>131</v>
      </c>
      <c r="D82" s="28" t="str">
        <f>VLOOKUP(Tabla4[[#This Row],[Contrato]],'Detalle inversiones por mes'!$H:$I,2,0)</f>
        <v>Pantera Exploración y Producción 2.2</v>
      </c>
      <c r="E82" s="29"/>
      <c r="F82" s="29"/>
      <c r="G82" s="29"/>
      <c r="H82" s="29">
        <v>0.12574622772130364</v>
      </c>
      <c r="I82" s="29">
        <v>3.0626261265521794E-2</v>
      </c>
      <c r="J82" s="35">
        <v>0.15637248898682543</v>
      </c>
      <c r="K82" s="27"/>
      <c r="L82" s="19"/>
    </row>
    <row r="83" spans="1:12" x14ac:dyDescent="0.35">
      <c r="A83" s="19"/>
      <c r="B83" s="25" t="s">
        <v>78</v>
      </c>
      <c r="C83" s="28" t="s">
        <v>125</v>
      </c>
      <c r="D83" s="28" t="str">
        <f>VLOOKUP(Tabla4[[#This Row],[Contrato]],'Detalle inversiones por mes'!$H:$I,2,0)</f>
        <v>Newpek Exploración y Extracción</v>
      </c>
      <c r="E83" s="29"/>
      <c r="F83" s="29"/>
      <c r="G83" s="29"/>
      <c r="H83" s="29">
        <v>0.3548913115028649</v>
      </c>
      <c r="I83" s="29">
        <v>0.5516299109318028</v>
      </c>
      <c r="J83" s="35">
        <v>0.90652122243466771</v>
      </c>
      <c r="K83" s="27"/>
      <c r="L83" s="19"/>
    </row>
    <row r="84" spans="1:12" x14ac:dyDescent="0.35">
      <c r="A84" s="19"/>
      <c r="B84" s="25" t="s">
        <v>78</v>
      </c>
      <c r="C84" s="28" t="s">
        <v>127</v>
      </c>
      <c r="D84" s="28" t="str">
        <f>VLOOKUP(Tabla4[[#This Row],[Contrato]],'Detalle inversiones por mes'!$H:$I,2,0)</f>
        <v>Newpek Exploración y Extracción</v>
      </c>
      <c r="E84" s="29"/>
      <c r="F84" s="29"/>
      <c r="G84" s="29"/>
      <c r="H84" s="29">
        <v>0.25104893612011259</v>
      </c>
      <c r="I84" s="29">
        <v>0.13342969754062592</v>
      </c>
      <c r="J84" s="35">
        <v>0.38447863366073853</v>
      </c>
      <c r="K84" s="27"/>
      <c r="L84" s="19"/>
    </row>
    <row r="85" spans="1:12" x14ac:dyDescent="0.35">
      <c r="A85" s="19"/>
      <c r="B85" s="25" t="s">
        <v>78</v>
      </c>
      <c r="C85" s="28" t="s">
        <v>66</v>
      </c>
      <c r="D85" s="28" t="str">
        <f>VLOOKUP(Tabla4[[#This Row],[Contrato]],'Detalle inversiones por mes'!$H:$I,2,0)</f>
        <v>Iberoamericana de Hidrocarburos CQ, Exploración &amp; Producción de México</v>
      </c>
      <c r="E85" s="29"/>
      <c r="F85" s="29"/>
      <c r="G85" s="29"/>
      <c r="H85" s="29"/>
      <c r="I85" s="29">
        <v>2.9423610626132992E-2</v>
      </c>
      <c r="J85" s="35">
        <v>2.9423610626132992E-2</v>
      </c>
      <c r="K85" s="27"/>
      <c r="L85" s="19"/>
    </row>
    <row r="86" spans="1:12" x14ac:dyDescent="0.35">
      <c r="A86" s="19"/>
      <c r="B86" s="25" t="s">
        <v>78</v>
      </c>
      <c r="C86" s="28" t="s">
        <v>67</v>
      </c>
      <c r="D86" s="28" t="str">
        <f>VLOOKUP(Tabla4[[#This Row],[Contrato]],'Detalle inversiones por mes'!$H:$I,2,0)</f>
        <v>Jaguar Exploración y Producción 2.3</v>
      </c>
      <c r="E86" s="29"/>
      <c r="F86" s="29"/>
      <c r="G86" s="29"/>
      <c r="H86" s="29"/>
      <c r="I86" s="29">
        <v>0.16438944416644222</v>
      </c>
      <c r="J86" s="35">
        <v>0.16438944416644222</v>
      </c>
      <c r="K86" s="27"/>
      <c r="L86" s="19"/>
    </row>
    <row r="87" spans="1:12" x14ac:dyDescent="0.35">
      <c r="A87" s="19"/>
      <c r="B87" s="25" t="s">
        <v>78</v>
      </c>
      <c r="C87" s="28" t="s">
        <v>68</v>
      </c>
      <c r="D87" s="28" t="str">
        <f>VLOOKUP(Tabla4[[#This Row],[Contrato]],'Detalle inversiones por mes'!$H:$I,2,0)</f>
        <v>Operadora Bloque 12</v>
      </c>
      <c r="E87" s="29"/>
      <c r="F87" s="29"/>
      <c r="G87" s="29"/>
      <c r="H87" s="29">
        <v>4.6345850338498043E-2</v>
      </c>
      <c r="I87" s="29">
        <v>4.3059022836662006E-2</v>
      </c>
      <c r="J87" s="35">
        <v>8.9404873175160049E-2</v>
      </c>
      <c r="K87" s="27"/>
      <c r="L87" s="19"/>
    </row>
    <row r="88" spans="1:12" x14ac:dyDescent="0.35">
      <c r="A88" s="19"/>
      <c r="B88" s="25" t="s">
        <v>78</v>
      </c>
      <c r="C88" s="28" t="s">
        <v>69</v>
      </c>
      <c r="D88" s="28" t="str">
        <f>VLOOKUP(Tabla4[[#This Row],[Contrato]],'Detalle inversiones por mes'!$H:$I,2,0)</f>
        <v>Operadora Bloque 13</v>
      </c>
      <c r="E88" s="29"/>
      <c r="F88" s="29"/>
      <c r="G88" s="29"/>
      <c r="H88" s="29">
        <v>4.5176223041831685E-2</v>
      </c>
      <c r="I88" s="29">
        <v>4.4104591221752656E-2</v>
      </c>
      <c r="J88" s="35">
        <v>8.9280814263584335E-2</v>
      </c>
      <c r="K88" s="27"/>
      <c r="L88" s="19"/>
    </row>
    <row r="89" spans="1:12" x14ac:dyDescent="0.35">
      <c r="A89" s="19"/>
      <c r="B89" s="25" t="s">
        <v>78</v>
      </c>
      <c r="C89" s="28" t="s">
        <v>132</v>
      </c>
      <c r="D89" s="28" t="str">
        <f>VLOOKUP(Tabla4[[#This Row],[Contrato]],'Detalle inversiones por mes'!$H:$I,2,0)</f>
        <v>Jaguar Exploración y Producción 2.3</v>
      </c>
      <c r="E89" s="29"/>
      <c r="F89" s="29"/>
      <c r="G89" s="29">
        <v>5.9470230000000006E-2</v>
      </c>
      <c r="H89" s="29">
        <v>0.19635542507764711</v>
      </c>
      <c r="I89" s="29">
        <v>1.7862678585556617E-2</v>
      </c>
      <c r="J89" s="35">
        <v>0.27368833366320372</v>
      </c>
      <c r="K89" s="27"/>
      <c r="L89" s="19"/>
    </row>
    <row r="90" spans="1:12" x14ac:dyDescent="0.35">
      <c r="A90" s="19"/>
      <c r="B90" s="25" t="s">
        <v>78</v>
      </c>
      <c r="C90" s="28" t="s">
        <v>70</v>
      </c>
      <c r="D90" s="28" t="str">
        <f>VLOOKUP(Tabla4[[#This Row],[Contrato]],'Detalle inversiones por mes'!$H:$I,2,0)</f>
        <v>Jaguar Exploración y Producción 2.3</v>
      </c>
      <c r="E90" s="29"/>
      <c r="F90" s="29"/>
      <c r="G90" s="29">
        <v>1.9324479999999998E-2</v>
      </c>
      <c r="H90" s="29">
        <v>5.8987437724402396E-2</v>
      </c>
      <c r="I90" s="29">
        <v>0.18173465080947968</v>
      </c>
      <c r="J90" s="35">
        <v>0.26004656853388208</v>
      </c>
      <c r="K90" s="27"/>
      <c r="L90" s="19"/>
    </row>
    <row r="91" spans="1:12" x14ac:dyDescent="0.35">
      <c r="A91" s="19"/>
      <c r="B91" s="25" t="s">
        <v>78</v>
      </c>
      <c r="C91" s="28" t="s">
        <v>164</v>
      </c>
      <c r="D91" s="28" t="str">
        <f>VLOOKUP(Tabla4[[#This Row],[Contrato]],'Detalle inversiones por mes'!$H:$I,2,0)</f>
        <v>Bloque VC 01</v>
      </c>
      <c r="E91" s="29"/>
      <c r="F91" s="29"/>
      <c r="G91" s="29"/>
      <c r="H91" s="29">
        <v>0.30043015089899699</v>
      </c>
      <c r="I91" s="29">
        <v>5.6196957417537136E-2</v>
      </c>
      <c r="J91" s="35">
        <v>0.3566271083165341</v>
      </c>
      <c r="K91" s="27"/>
      <c r="L91" s="19"/>
    </row>
    <row r="92" spans="1:12" x14ac:dyDescent="0.35">
      <c r="A92" s="19"/>
      <c r="B92" s="25" t="s">
        <v>78</v>
      </c>
      <c r="C92" s="28" t="s">
        <v>71</v>
      </c>
      <c r="D92" s="28" t="str">
        <f>VLOOKUP(Tabla4[[#This Row],[Contrato]],'Detalle inversiones por mes'!$H:$I,2,0)</f>
        <v>Jaguar Exploración y Producción 2.3</v>
      </c>
      <c r="E92" s="29"/>
      <c r="F92" s="29"/>
      <c r="G92" s="29"/>
      <c r="H92" s="29"/>
      <c r="I92" s="29">
        <v>0.1796980343013326</v>
      </c>
      <c r="J92" s="35">
        <v>0.1796980343013326</v>
      </c>
      <c r="K92" s="27"/>
      <c r="L92" s="19"/>
    </row>
    <row r="93" spans="1:12" x14ac:dyDescent="0.35">
      <c r="A93" s="19"/>
      <c r="B93" s="25" t="s">
        <v>78</v>
      </c>
      <c r="C93" s="28" t="s">
        <v>133</v>
      </c>
      <c r="D93" s="28" t="str">
        <f>VLOOKUP(Tabla4[[#This Row],[Contrato]],'Detalle inversiones por mes'!$H:$I,2,0)</f>
        <v>Jaguar Exploración y Producción 2.3</v>
      </c>
      <c r="E93" s="29"/>
      <c r="F93" s="29"/>
      <c r="G93" s="29">
        <v>1.7439159999999999E-2</v>
      </c>
      <c r="H93" s="29">
        <v>8.8696679315430876E-2</v>
      </c>
      <c r="I93" s="29">
        <v>1.6706922026580043E-2</v>
      </c>
      <c r="J93" s="35">
        <v>0.12284276134201091</v>
      </c>
      <c r="K93" s="27"/>
      <c r="L93" s="19"/>
    </row>
    <row r="94" spans="1:12" x14ac:dyDescent="0.35">
      <c r="A94" s="19"/>
      <c r="B94" s="25" t="s">
        <v>146</v>
      </c>
      <c r="C94" s="28" t="s">
        <v>166</v>
      </c>
      <c r="D94" s="28" t="str">
        <f>VLOOKUP(Tabla4[[#This Row],[Contrato]],'Detalle inversiones por mes'!$H:$I,2,0)</f>
        <v>Repsol Exploración México</v>
      </c>
      <c r="E94" s="29"/>
      <c r="F94" s="29"/>
      <c r="G94" s="29"/>
      <c r="H94" s="29">
        <v>1.4381306169295678</v>
      </c>
      <c r="I94" s="29">
        <v>9.7248681346567292</v>
      </c>
      <c r="J94" s="35">
        <v>11.162998751586297</v>
      </c>
      <c r="K94" s="27"/>
      <c r="L94" s="19"/>
    </row>
    <row r="95" spans="1:12" x14ac:dyDescent="0.35">
      <c r="A95" s="19"/>
      <c r="B95" s="25" t="s">
        <v>146</v>
      </c>
      <c r="C95" s="28" t="s">
        <v>134</v>
      </c>
      <c r="D95" s="28" t="str">
        <f>VLOOKUP(Tabla4[[#This Row],[Contrato]],'Detalle inversiones por mes'!$H:$I,2,0)</f>
        <v>PC Carigali Mexico Operations</v>
      </c>
      <c r="E95" s="29"/>
      <c r="F95" s="29"/>
      <c r="G95" s="29"/>
      <c r="H95" s="29">
        <v>0.2850082407822655</v>
      </c>
      <c r="I95" s="29">
        <v>2.3325941565599262</v>
      </c>
      <c r="J95" s="35">
        <v>2.6176023973421918</v>
      </c>
      <c r="K95" s="27"/>
      <c r="L95" s="19"/>
    </row>
    <row r="96" spans="1:12" x14ac:dyDescent="0.35">
      <c r="A96" s="19"/>
      <c r="B96" s="25" t="s">
        <v>146</v>
      </c>
      <c r="C96" s="28" t="s">
        <v>168</v>
      </c>
      <c r="D96" s="28" t="str">
        <f>VLOOKUP(Tabla4[[#This Row],[Contrato]],'Detalle inversiones por mes'!$H:$I,2,0)</f>
        <v>Repsol Exploración México</v>
      </c>
      <c r="E96" s="29"/>
      <c r="F96" s="29"/>
      <c r="G96" s="29"/>
      <c r="H96" s="29">
        <v>0.62427202116025271</v>
      </c>
      <c r="I96" s="29">
        <v>3.2560983164164723</v>
      </c>
      <c r="J96" s="35">
        <v>3.8803703375767249</v>
      </c>
      <c r="K96" s="27"/>
      <c r="L96" s="19"/>
    </row>
    <row r="97" spans="1:12" x14ac:dyDescent="0.35">
      <c r="A97" s="19"/>
      <c r="B97" s="25" t="s">
        <v>146</v>
      </c>
      <c r="C97" s="28" t="s">
        <v>135</v>
      </c>
      <c r="D97" s="28" t="str">
        <f>VLOOKUP(Tabla4[[#This Row],[Contrato]],'Detalle inversiones por mes'!$H:$I,2,0)</f>
        <v>Shell Exploracion y Extraccion de Mexico</v>
      </c>
      <c r="E97" s="29"/>
      <c r="F97" s="29"/>
      <c r="G97" s="29"/>
      <c r="H97" s="29">
        <v>4.3939360041771298</v>
      </c>
      <c r="I97" s="29">
        <v>14.282163248345976</v>
      </c>
      <c r="J97" s="35">
        <v>18.676099252523105</v>
      </c>
      <c r="K97" s="27"/>
      <c r="L97" s="19"/>
    </row>
    <row r="98" spans="1:12" x14ac:dyDescent="0.35">
      <c r="A98" s="19"/>
      <c r="B98" s="25" t="s">
        <v>146</v>
      </c>
      <c r="C98" s="28" t="s">
        <v>136</v>
      </c>
      <c r="D98" s="28" t="str">
        <f>VLOOKUP(Tabla4[[#This Row],[Contrato]],'Detalle inversiones por mes'!$H:$I,2,0)</f>
        <v>Shell Exploracion y Extraccion de Mexico</v>
      </c>
      <c r="E98" s="29"/>
      <c r="F98" s="29"/>
      <c r="G98" s="29"/>
      <c r="H98" s="29">
        <v>3.9354675281105846</v>
      </c>
      <c r="I98" s="29">
        <v>14.220353232887643</v>
      </c>
      <c r="J98" s="35">
        <v>18.155820760998228</v>
      </c>
      <c r="K98" s="27"/>
      <c r="L98" s="19"/>
    </row>
    <row r="99" spans="1:12" x14ac:dyDescent="0.35">
      <c r="A99" s="19"/>
      <c r="B99" s="25" t="s">
        <v>146</v>
      </c>
      <c r="C99" s="28" t="s">
        <v>137</v>
      </c>
      <c r="D99" s="28" t="str">
        <f>VLOOKUP(Tabla4[[#This Row],[Contrato]],'Detalle inversiones por mes'!$H:$I,2,0)</f>
        <v>Chevron Energía de México</v>
      </c>
      <c r="E99" s="29"/>
      <c r="F99" s="29"/>
      <c r="G99" s="29"/>
      <c r="H99" s="29">
        <v>32.290774668354082</v>
      </c>
      <c r="I99" s="29">
        <v>10.357870615418005</v>
      </c>
      <c r="J99" s="35">
        <v>42.648645283772083</v>
      </c>
      <c r="K99" s="27"/>
      <c r="L99" s="19"/>
    </row>
    <row r="100" spans="1:12" x14ac:dyDescent="0.35">
      <c r="A100" s="19"/>
      <c r="B100" s="25" t="s">
        <v>146</v>
      </c>
      <c r="C100" s="28" t="s">
        <v>138</v>
      </c>
      <c r="D100" s="28" t="str">
        <f>VLOOKUP(Tabla4[[#This Row],[Contrato]],'Detalle inversiones por mes'!$H:$I,2,0)</f>
        <v>Shell Exploracion y Extraccion de Mexico</v>
      </c>
      <c r="E100" s="29"/>
      <c r="F100" s="29"/>
      <c r="G100" s="29"/>
      <c r="H100" s="29">
        <v>2.2915872481105852</v>
      </c>
      <c r="I100" s="29">
        <v>6.9021174583459759</v>
      </c>
      <c r="J100" s="35">
        <v>9.1937047064565611</v>
      </c>
      <c r="K100" s="27"/>
      <c r="L100" s="19"/>
    </row>
    <row r="101" spans="1:12" x14ac:dyDescent="0.35">
      <c r="A101" s="19"/>
      <c r="B101" s="25" t="s">
        <v>146</v>
      </c>
      <c r="C101" s="28" t="s">
        <v>171</v>
      </c>
      <c r="D101" s="28" t="str">
        <f>VLOOKUP(Tabla4[[#This Row],[Contrato]],'Detalle inversiones por mes'!$H:$I,2,0)</f>
        <v>Eni México</v>
      </c>
      <c r="E101" s="29"/>
      <c r="F101" s="29"/>
      <c r="G101" s="29"/>
      <c r="H101" s="29">
        <v>4.5647500000000001</v>
      </c>
      <c r="I101" s="29">
        <v>13.463650339358363</v>
      </c>
      <c r="J101" s="35">
        <v>18.028400339358363</v>
      </c>
      <c r="K101" s="27"/>
      <c r="L101" s="19"/>
    </row>
    <row r="102" spans="1:12" x14ac:dyDescent="0.35">
      <c r="A102" s="19"/>
      <c r="B102" s="25" t="s">
        <v>146</v>
      </c>
      <c r="C102" s="28" t="s">
        <v>139</v>
      </c>
      <c r="D102" s="28" t="str">
        <f>VLOOKUP(Tabla4[[#This Row],[Contrato]],'Detalle inversiones por mes'!$H:$I,2,0)</f>
        <v>PC Carigali Mexico Operations</v>
      </c>
      <c r="E102" s="29"/>
      <c r="F102" s="29"/>
      <c r="G102" s="29"/>
      <c r="H102" s="29">
        <v>1.6089843732497167</v>
      </c>
      <c r="I102" s="29">
        <v>5.9318101593850328</v>
      </c>
      <c r="J102" s="35">
        <v>7.5407945326347496</v>
      </c>
      <c r="K102" s="27"/>
      <c r="L102" s="19"/>
    </row>
    <row r="103" spans="1:12" x14ac:dyDescent="0.35">
      <c r="A103" s="19"/>
      <c r="B103" s="25" t="s">
        <v>146</v>
      </c>
      <c r="C103" s="28" t="s">
        <v>172</v>
      </c>
      <c r="D103" s="28" t="str">
        <f>VLOOKUP(Tabla4[[#This Row],[Contrato]],'Detalle inversiones por mes'!$H:$I,2,0)</f>
        <v>PC Carigali Mexico Operations</v>
      </c>
      <c r="E103" s="29"/>
      <c r="F103" s="29"/>
      <c r="G103" s="29"/>
      <c r="H103" s="29">
        <v>0.23474166973095767</v>
      </c>
      <c r="I103" s="29">
        <v>6.0868884572360855</v>
      </c>
      <c r="J103" s="35">
        <v>6.321630126967043</v>
      </c>
      <c r="K103" s="27"/>
      <c r="L103" s="19"/>
    </row>
    <row r="104" spans="1:12" x14ac:dyDescent="0.35">
      <c r="A104" s="19"/>
      <c r="B104" s="25" t="s">
        <v>146</v>
      </c>
      <c r="C104" s="28" t="s">
        <v>140</v>
      </c>
      <c r="D104" s="28" t="str">
        <f>VLOOKUP(Tabla4[[#This Row],[Contrato]],'Detalle inversiones por mes'!$H:$I,2,0)</f>
        <v>Shell Exploracion y Extraccion de Mexico</v>
      </c>
      <c r="E104" s="29"/>
      <c r="F104" s="29"/>
      <c r="G104" s="29"/>
      <c r="H104" s="29">
        <v>6.0577613781105839</v>
      </c>
      <c r="I104" s="29">
        <v>23.71624039892092</v>
      </c>
      <c r="J104" s="35">
        <v>29.774001777031504</v>
      </c>
      <c r="K104" s="27"/>
      <c r="L104" s="19"/>
    </row>
    <row r="105" spans="1:12" x14ac:dyDescent="0.35">
      <c r="A105" s="19"/>
      <c r="B105" s="25" t="s">
        <v>146</v>
      </c>
      <c r="C105" s="28" t="s">
        <v>173</v>
      </c>
      <c r="D105" s="28" t="str">
        <f>VLOOKUP(Tabla4[[#This Row],[Contrato]],'Detalle inversiones por mes'!$H:$I,2,0)</f>
        <v>Repsol Exploración México</v>
      </c>
      <c r="E105" s="29"/>
      <c r="F105" s="29"/>
      <c r="G105" s="29"/>
      <c r="H105" s="29">
        <v>1.9449561348464606</v>
      </c>
      <c r="I105" s="29">
        <v>12.873778175440977</v>
      </c>
      <c r="J105" s="35">
        <v>14.818734310287438</v>
      </c>
      <c r="K105" s="27"/>
      <c r="L105" s="19"/>
    </row>
    <row r="106" spans="1:12" x14ac:dyDescent="0.35">
      <c r="A106" s="19"/>
      <c r="B106" s="25" t="s">
        <v>146</v>
      </c>
      <c r="C106" s="28" t="s">
        <v>141</v>
      </c>
      <c r="D106" s="28" t="str">
        <f>VLOOKUP(Tabla4[[#This Row],[Contrato]],'Detalle inversiones por mes'!$H:$I,2,0)</f>
        <v>Shell Exploracion y Extraccion de Mexico</v>
      </c>
      <c r="E106" s="29"/>
      <c r="F106" s="29"/>
      <c r="G106" s="29"/>
      <c r="H106" s="29">
        <v>0.74643072811058475</v>
      </c>
      <c r="I106" s="29">
        <v>12.49196058352593</v>
      </c>
      <c r="J106" s="35">
        <v>13.238391311636516</v>
      </c>
      <c r="K106" s="27"/>
      <c r="L106" s="19"/>
    </row>
    <row r="107" spans="1:12" x14ac:dyDescent="0.35">
      <c r="A107" s="19"/>
      <c r="B107" s="25" t="s">
        <v>146</v>
      </c>
      <c r="C107" s="28" t="s">
        <v>142</v>
      </c>
      <c r="D107" s="28" t="str">
        <f>VLOOKUP(Tabla4[[#This Row],[Contrato]],'Detalle inversiones por mes'!$H:$I,2,0)</f>
        <v>Shell Exploracion y Extraccion de Mexico</v>
      </c>
      <c r="E107" s="29"/>
      <c r="F107" s="29"/>
      <c r="G107" s="29"/>
      <c r="H107" s="29">
        <v>0.54742587811058474</v>
      </c>
      <c r="I107" s="29">
        <v>7.1052434884843265</v>
      </c>
      <c r="J107" s="35">
        <v>7.6526693665949113</v>
      </c>
      <c r="K107" s="27"/>
      <c r="L107" s="19"/>
    </row>
    <row r="108" spans="1:12" x14ac:dyDescent="0.35">
      <c r="A108" s="19"/>
      <c r="B108" s="25" t="s">
        <v>146</v>
      </c>
      <c r="C108" s="28" t="s">
        <v>143</v>
      </c>
      <c r="D108" s="28" t="str">
        <f>VLOOKUP(Tabla4[[#This Row],[Contrato]],'Detalle inversiones por mes'!$H:$I,2,0)</f>
        <v>Shell Exploracion y Extraccion de Mexico</v>
      </c>
      <c r="E108" s="29"/>
      <c r="F108" s="29"/>
      <c r="G108" s="29"/>
      <c r="H108" s="29">
        <v>0.9806336181105848</v>
      </c>
      <c r="I108" s="29">
        <v>8.7734678131131272</v>
      </c>
      <c r="J108" s="35">
        <v>9.7541014312237113</v>
      </c>
      <c r="K108" s="27"/>
      <c r="L108" s="19"/>
    </row>
    <row r="109" spans="1:12" x14ac:dyDescent="0.35">
      <c r="A109" s="19"/>
      <c r="B109" s="25" t="s">
        <v>146</v>
      </c>
      <c r="C109" s="28" t="s">
        <v>144</v>
      </c>
      <c r="D109" s="28" t="str">
        <f>VLOOKUP(Tabla4[[#This Row],[Contrato]],'Detalle inversiones por mes'!$H:$I,2,0)</f>
        <v>Shell Exploracion y Extraccion de Mexico</v>
      </c>
      <c r="E109" s="29"/>
      <c r="F109" s="29"/>
      <c r="G109" s="29"/>
      <c r="H109" s="29">
        <v>0.78332308811058482</v>
      </c>
      <c r="I109" s="29">
        <v>7.8643574133895013</v>
      </c>
      <c r="J109" s="35">
        <v>8.647680501500087</v>
      </c>
      <c r="K109" s="27"/>
      <c r="L109" s="19"/>
    </row>
    <row r="110" spans="1:12" x14ac:dyDescent="0.35">
      <c r="A110" s="19"/>
      <c r="B110" s="25" t="s">
        <v>146</v>
      </c>
      <c r="C110" s="28" t="s">
        <v>145</v>
      </c>
      <c r="D110" s="28" t="str">
        <f>VLOOKUP(Tabla4[[#This Row],[Contrato]],'Detalle inversiones por mes'!$H:$I,2,0)</f>
        <v>Shell Exploracion y Extraccion de Mexico</v>
      </c>
      <c r="E110" s="29"/>
      <c r="F110" s="29"/>
      <c r="G110" s="29"/>
      <c r="H110" s="29">
        <v>0.91423243811058474</v>
      </c>
      <c r="I110" s="29">
        <v>9.8305852331131263</v>
      </c>
      <c r="J110" s="35">
        <v>10.744817671223711</v>
      </c>
      <c r="K110" s="27"/>
      <c r="L110" s="19"/>
    </row>
    <row r="111" spans="1:12" x14ac:dyDescent="0.35">
      <c r="A111" s="19"/>
      <c r="B111" s="25" t="s">
        <v>252</v>
      </c>
      <c r="C111" s="28" t="s">
        <v>175</v>
      </c>
      <c r="D111" s="28" t="str">
        <f>VLOOKUP(Tabla4[[#This Row],[Contrato]],'Detalle inversiones por mes'!$H:$I,2,0)</f>
        <v>Premier Oil Exploration and Production Mexico</v>
      </c>
      <c r="E111" s="29"/>
      <c r="F111" s="29"/>
      <c r="G111" s="29"/>
      <c r="H111" s="29">
        <v>0.49255343110154215</v>
      </c>
      <c r="I111" s="29">
        <v>0.32312737779389494</v>
      </c>
      <c r="J111" s="35">
        <v>0.81568080889543704</v>
      </c>
      <c r="K111" s="27"/>
      <c r="L111" s="19"/>
    </row>
    <row r="112" spans="1:12" x14ac:dyDescent="0.35">
      <c r="A112" s="19"/>
      <c r="B112" s="25" t="s">
        <v>252</v>
      </c>
      <c r="C112" s="28" t="s">
        <v>177</v>
      </c>
      <c r="D112" s="28" t="str">
        <f>VLOOKUP(Tabla4[[#This Row],[Contrato]],'Detalle inversiones por mes'!$H:$I,2,0)</f>
        <v>Premier Oil Exploration and Production Mexico</v>
      </c>
      <c r="E112" s="29"/>
      <c r="F112" s="29"/>
      <c r="G112" s="29"/>
      <c r="H112" s="29">
        <v>0.4640804754968833</v>
      </c>
      <c r="I112" s="29">
        <v>0.19013612571877242</v>
      </c>
      <c r="J112" s="35">
        <v>0.65421660121565572</v>
      </c>
      <c r="K112" s="27"/>
      <c r="L112" s="19"/>
    </row>
    <row r="113" spans="1:11" x14ac:dyDescent="0.35">
      <c r="A113" s="19"/>
      <c r="B113" s="25" t="s">
        <v>252</v>
      </c>
      <c r="C113" s="28" t="s">
        <v>181</v>
      </c>
      <c r="D113" s="28" t="str">
        <f>VLOOKUP(Tabla4[[#This Row],[Contrato]],'Detalle inversiones por mes'!$H:$I,2,0)</f>
        <v>Hokchi Energy</v>
      </c>
      <c r="E113" s="29"/>
      <c r="F113" s="29"/>
      <c r="G113" s="29"/>
      <c r="H113" s="29">
        <v>1.6470945642200712</v>
      </c>
      <c r="I113" s="29">
        <v>38.492319902753891</v>
      </c>
      <c r="J113" s="35">
        <v>40.13941446697396</v>
      </c>
      <c r="K113" s="27"/>
    </row>
    <row r="114" spans="1:11" x14ac:dyDescent="0.35">
      <c r="A114" s="19"/>
      <c r="B114" s="25" t="s">
        <v>252</v>
      </c>
      <c r="C114" s="28" t="s">
        <v>184</v>
      </c>
      <c r="D114" s="28" t="str">
        <f>VLOOKUP(Tabla4[[#This Row],[Contrato]],'Detalle inversiones por mes'!$H:$I,2,0)</f>
        <v>Eni México</v>
      </c>
      <c r="E114" s="29"/>
      <c r="F114" s="29"/>
      <c r="G114" s="29"/>
      <c r="H114" s="29">
        <v>0.89775000000000005</v>
      </c>
      <c r="I114" s="29">
        <v>8.4594479193827326</v>
      </c>
      <c r="J114" s="35">
        <v>9.3571979193827328</v>
      </c>
      <c r="K114" s="27"/>
    </row>
    <row r="115" spans="1:11" x14ac:dyDescent="0.35">
      <c r="A115" s="19"/>
      <c r="B115" s="25" t="s">
        <v>252</v>
      </c>
      <c r="C115" s="28" t="s">
        <v>186</v>
      </c>
      <c r="D115" s="28" t="str">
        <f>VLOOKUP(Tabla4[[#This Row],[Contrato]],'Detalle inversiones por mes'!$H:$I,2,0)</f>
        <v>BP Exploration Mexico</v>
      </c>
      <c r="E115" s="29"/>
      <c r="F115" s="29"/>
      <c r="G115" s="29"/>
      <c r="H115" s="29">
        <v>1.8286343754692533</v>
      </c>
      <c r="I115" s="29">
        <v>4.1422681321428509</v>
      </c>
      <c r="J115" s="35">
        <v>5.9709025076121041</v>
      </c>
      <c r="K115" s="27"/>
    </row>
    <row r="116" spans="1:11" x14ac:dyDescent="0.35">
      <c r="A116" s="19"/>
      <c r="B116" s="25" t="s">
        <v>252</v>
      </c>
      <c r="C116" s="28" t="s">
        <v>188</v>
      </c>
      <c r="D116" s="28" t="str">
        <f>VLOOKUP(Tabla4[[#This Row],[Contrato]],'Detalle inversiones por mes'!$H:$I,2,0)</f>
        <v>Capricorn Energy México</v>
      </c>
      <c r="E116" s="29"/>
      <c r="F116" s="29"/>
      <c r="G116" s="29"/>
      <c r="H116" s="29"/>
      <c r="I116" s="29">
        <v>0.15067088000000001</v>
      </c>
      <c r="J116" s="35">
        <v>0.15067088000000001</v>
      </c>
      <c r="K116" s="27"/>
    </row>
    <row r="117" spans="1:11" x14ac:dyDescent="0.35">
      <c r="A117" s="19"/>
      <c r="B117" s="33" t="s">
        <v>3</v>
      </c>
      <c r="C117" s="34"/>
      <c r="D117" s="34"/>
      <c r="E117" s="35">
        <f>SUM(E24:E116)</f>
        <v>2.6025960000000001E-2</v>
      </c>
      <c r="F117" s="35">
        <f t="shared" ref="F117:I117" si="0">SUM(F24:F116)</f>
        <v>67.154287490000002</v>
      </c>
      <c r="G117" s="35">
        <f t="shared" si="0"/>
        <v>545.32602351000014</v>
      </c>
      <c r="H117" s="35">
        <f t="shared" si="0"/>
        <v>910.93923502631333</v>
      </c>
      <c r="I117" s="35">
        <f t="shared" si="0"/>
        <v>2279.0473621116903</v>
      </c>
      <c r="J117" s="35">
        <f>SUM(J24:J116)</f>
        <v>3802.4929340980025</v>
      </c>
      <c r="K117" s="27"/>
    </row>
    <row r="118" spans="1:11" x14ac:dyDescent="0.3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27"/>
    </row>
    <row r="119" spans="1:11" x14ac:dyDescent="0.35">
      <c r="A119" s="19"/>
      <c r="B119" s="19" t="s">
        <v>282</v>
      </c>
      <c r="C119" s="19"/>
      <c r="D119" s="19"/>
      <c r="E119" s="19"/>
      <c r="F119" s="19"/>
      <c r="G119" s="19"/>
      <c r="H119" s="19"/>
      <c r="I119" s="19"/>
      <c r="J119" s="19"/>
      <c r="K119" s="27"/>
    </row>
    <row r="120" spans="1:11" x14ac:dyDescent="0.35">
      <c r="A120" s="19"/>
      <c r="B120" s="19" t="s">
        <v>237</v>
      </c>
      <c r="C120" s="19"/>
      <c r="D120" s="19"/>
      <c r="E120" s="27"/>
      <c r="F120" s="27"/>
      <c r="G120" s="27"/>
      <c r="H120" s="27"/>
      <c r="I120" s="27"/>
      <c r="J120" s="27"/>
      <c r="K120" s="27"/>
    </row>
    <row r="121" spans="1:11" x14ac:dyDescent="0.35">
      <c r="A121" s="19"/>
      <c r="B121" s="19"/>
      <c r="C121" s="19"/>
      <c r="D121" s="19"/>
      <c r="E121" s="27"/>
      <c r="F121" s="27"/>
      <c r="G121" s="27"/>
      <c r="H121" s="27"/>
      <c r="I121" s="27"/>
      <c r="J121" s="27"/>
      <c r="K121" s="27"/>
    </row>
  </sheetData>
  <mergeCells count="3">
    <mergeCell ref="F21:J21"/>
    <mergeCell ref="B1:J1"/>
    <mergeCell ref="B2:J2"/>
  </mergeCells>
  <pageMargins left="0.7" right="0.7" top="0.75" bottom="0.75" header="0.3" footer="0.3"/>
  <pageSetup scale="41" orientation="portrait" horizontalDpi="4294967295" verticalDpi="4294967295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F64F-EE01-48EC-BF76-2875A0A8FBD5}">
  <dimension ref="A1:J2618"/>
  <sheetViews>
    <sheetView topLeftCell="B10" workbookViewId="0">
      <selection activeCell="B10" sqref="B10"/>
    </sheetView>
  </sheetViews>
  <sheetFormatPr baseColWidth="10" defaultRowHeight="18" x14ac:dyDescent="0.35"/>
  <cols>
    <col min="1" max="1" width="42.85546875" style="9" bestFit="1" customWidth="1"/>
    <col min="2" max="2" width="49.7109375" style="9" customWidth="1"/>
    <col min="3" max="3" width="26.5703125" style="9" bestFit="1" customWidth="1"/>
    <col min="4" max="4" width="11.42578125" style="9"/>
    <col min="5" max="5" width="22.5703125" style="14" bestFit="1" customWidth="1"/>
    <col min="6" max="7" width="11.42578125" style="9"/>
    <col min="8" max="8" width="42.85546875" style="39" bestFit="1" customWidth="1"/>
    <col min="9" max="9" width="82.5703125" style="39" bestFit="1" customWidth="1"/>
    <col min="10" max="10" width="11.42578125" style="10"/>
    <col min="11" max="16384" width="11.42578125" style="9"/>
  </cols>
  <sheetData>
    <row r="1" spans="1:9" ht="48.75" customHeight="1" x14ac:dyDescent="0.45">
      <c r="A1" s="49" t="s">
        <v>276</v>
      </c>
      <c r="B1" s="49"/>
      <c r="C1" s="49"/>
      <c r="D1" s="49"/>
      <c r="E1" s="49"/>
    </row>
    <row r="2" spans="1:9" ht="24" x14ac:dyDescent="0.45">
      <c r="A2" s="47" t="s">
        <v>279</v>
      </c>
      <c r="B2" s="48"/>
      <c r="C2" s="48"/>
      <c r="D2" s="48"/>
      <c r="E2" s="48"/>
    </row>
    <row r="3" spans="1:9" ht="24" x14ac:dyDescent="0.45">
      <c r="A3" s="11"/>
      <c r="B3" s="12"/>
      <c r="C3" s="12"/>
      <c r="D3" s="12"/>
      <c r="E3" s="12"/>
    </row>
    <row r="4" spans="1:9" ht="48" customHeight="1" x14ac:dyDescent="0.35">
      <c r="A4" s="52" t="s">
        <v>281</v>
      </c>
      <c r="B4" s="52"/>
      <c r="C4" s="52"/>
      <c r="D4" s="52"/>
      <c r="E4" s="52"/>
    </row>
    <row r="5" spans="1:9" ht="24" customHeight="1" x14ac:dyDescent="0.35">
      <c r="A5" s="51" t="s">
        <v>261</v>
      </c>
      <c r="B5" s="51"/>
      <c r="C5" s="51"/>
      <c r="D5" s="51"/>
      <c r="E5" s="51"/>
    </row>
    <row r="6" spans="1:9" ht="50.25" customHeight="1" x14ac:dyDescent="0.35">
      <c r="A6" s="52" t="s">
        <v>262</v>
      </c>
      <c r="B6" s="52"/>
      <c r="C6" s="52"/>
      <c r="D6" s="52"/>
      <c r="E6" s="52"/>
    </row>
    <row r="7" spans="1:9" ht="24" x14ac:dyDescent="0.45">
      <c r="A7" s="42"/>
      <c r="B7" s="43"/>
      <c r="C7" s="43"/>
      <c r="D7" s="43"/>
      <c r="E7" s="43"/>
    </row>
    <row r="8" spans="1:9" x14ac:dyDescent="0.35">
      <c r="A8" s="50" t="s">
        <v>3</v>
      </c>
      <c r="B8" s="50"/>
      <c r="C8" s="50"/>
      <c r="D8" s="50"/>
      <c r="E8" s="38">
        <f>SUBTOTAL(9, Tabla1[Inversiones reportadas
(Dólares americanos)])</f>
        <v>3802492934.0980053</v>
      </c>
    </row>
    <row r="9" spans="1:9" ht="72" x14ac:dyDescent="0.35">
      <c r="A9" s="56" t="s">
        <v>1</v>
      </c>
      <c r="B9" s="56" t="s">
        <v>53</v>
      </c>
      <c r="C9" s="57" t="s">
        <v>239</v>
      </c>
      <c r="D9" s="57" t="s">
        <v>238</v>
      </c>
      <c r="E9" s="58" t="s">
        <v>275</v>
      </c>
      <c r="H9" s="10" t="s">
        <v>147</v>
      </c>
      <c r="I9" s="10" t="s">
        <v>53</v>
      </c>
    </row>
    <row r="10" spans="1:9" x14ac:dyDescent="0.35">
      <c r="A10" s="59" t="s">
        <v>5</v>
      </c>
      <c r="B10" s="59" t="str">
        <f>+VLOOKUP(Tabla1[[#This Row],[Contrato]],H:I,2,0)</f>
        <v>BHP Billiton Petróleo Operaciones de México</v>
      </c>
      <c r="C10" s="59" t="s">
        <v>241</v>
      </c>
      <c r="D10" s="60" t="s">
        <v>193</v>
      </c>
      <c r="E10" s="61">
        <v>105261.36</v>
      </c>
      <c r="H10" s="10" t="s">
        <v>5</v>
      </c>
      <c r="I10" s="10" t="s">
        <v>81</v>
      </c>
    </row>
    <row r="11" spans="1:9" x14ac:dyDescent="0.35">
      <c r="A11" s="59" t="s">
        <v>5</v>
      </c>
      <c r="B11" s="59" t="str">
        <f>+VLOOKUP(Tabla1[[#This Row],[Contrato]],H:I,2,0)</f>
        <v>BHP Billiton Petróleo Operaciones de México</v>
      </c>
      <c r="C11" s="59" t="s">
        <v>241</v>
      </c>
      <c r="D11" s="60" t="s">
        <v>194</v>
      </c>
      <c r="E11" s="61">
        <v>107672.12</v>
      </c>
      <c r="H11" s="10" t="s">
        <v>148</v>
      </c>
      <c r="I11" s="10" t="s">
        <v>149</v>
      </c>
    </row>
    <row r="12" spans="1:9" x14ac:dyDescent="0.35">
      <c r="A12" s="59" t="s">
        <v>5</v>
      </c>
      <c r="B12" s="59" t="str">
        <f>+VLOOKUP(Tabla1[[#This Row],[Contrato]],H:I,2,0)</f>
        <v>BHP Billiton Petróleo Operaciones de México</v>
      </c>
      <c r="C12" s="59" t="s">
        <v>241</v>
      </c>
      <c r="D12" s="60" t="s">
        <v>195</v>
      </c>
      <c r="E12" s="61">
        <v>112625.43</v>
      </c>
      <c r="H12" s="10" t="s">
        <v>150</v>
      </c>
      <c r="I12" s="10" t="s">
        <v>151</v>
      </c>
    </row>
    <row r="13" spans="1:9" x14ac:dyDescent="0.35">
      <c r="A13" s="59" t="s">
        <v>5</v>
      </c>
      <c r="B13" s="59" t="str">
        <f>+VLOOKUP(Tabla1[[#This Row],[Contrato]],H:I,2,0)</f>
        <v>BHP Billiton Petróleo Operaciones de México</v>
      </c>
      <c r="C13" s="59" t="s">
        <v>241</v>
      </c>
      <c r="D13" s="60" t="s">
        <v>196</v>
      </c>
      <c r="E13" s="61">
        <v>114722.13</v>
      </c>
      <c r="H13" s="10" t="s">
        <v>7</v>
      </c>
      <c r="I13" s="10" t="s">
        <v>82</v>
      </c>
    </row>
    <row r="14" spans="1:9" x14ac:dyDescent="0.35">
      <c r="A14" s="59" t="s">
        <v>5</v>
      </c>
      <c r="B14" s="59" t="str">
        <f>+VLOOKUP(Tabla1[[#This Row],[Contrato]],H:I,2,0)</f>
        <v>BHP Billiton Petróleo Operaciones de México</v>
      </c>
      <c r="C14" s="59" t="s">
        <v>241</v>
      </c>
      <c r="D14" s="60" t="s">
        <v>197</v>
      </c>
      <c r="E14" s="61">
        <v>235021.99</v>
      </c>
      <c r="H14" s="10" t="s">
        <v>55</v>
      </c>
      <c r="I14" s="10" t="s">
        <v>83</v>
      </c>
    </row>
    <row r="15" spans="1:9" x14ac:dyDescent="0.35">
      <c r="A15" s="59" t="s">
        <v>5</v>
      </c>
      <c r="B15" s="59" t="str">
        <f>+VLOOKUP(Tabla1[[#This Row],[Contrato]],H:I,2,0)</f>
        <v>BHP Billiton Petróleo Operaciones de México</v>
      </c>
      <c r="C15" s="59" t="s">
        <v>241</v>
      </c>
      <c r="D15" s="60" t="s">
        <v>198</v>
      </c>
      <c r="E15" s="61">
        <v>174585.69</v>
      </c>
      <c r="H15" s="10" t="s">
        <v>56</v>
      </c>
      <c r="I15" s="10" t="s">
        <v>84</v>
      </c>
    </row>
    <row r="16" spans="1:9" x14ac:dyDescent="0.35">
      <c r="A16" s="59" t="s">
        <v>5</v>
      </c>
      <c r="B16" s="59" t="str">
        <f>+VLOOKUP(Tabla1[[#This Row],[Contrato]],H:I,2,0)</f>
        <v>BHP Billiton Petróleo Operaciones de México</v>
      </c>
      <c r="C16" s="59" t="s">
        <v>241</v>
      </c>
      <c r="D16" s="60" t="s">
        <v>199</v>
      </c>
      <c r="E16" s="61">
        <v>108741.47</v>
      </c>
      <c r="H16" s="10" t="s">
        <v>129</v>
      </c>
      <c r="I16" s="10" t="s">
        <v>152</v>
      </c>
    </row>
    <row r="17" spans="1:9" x14ac:dyDescent="0.35">
      <c r="A17" s="59" t="s">
        <v>5</v>
      </c>
      <c r="B17" s="59" t="str">
        <f>+VLOOKUP(Tabla1[[#This Row],[Contrato]],H:I,2,0)</f>
        <v>BHP Billiton Petróleo Operaciones de México</v>
      </c>
      <c r="C17" s="59" t="s">
        <v>241</v>
      </c>
      <c r="D17" s="60" t="s">
        <v>200</v>
      </c>
      <c r="E17" s="61">
        <v>969260.58</v>
      </c>
      <c r="H17" s="10" t="s">
        <v>153</v>
      </c>
      <c r="I17" s="10" t="s">
        <v>154</v>
      </c>
    </row>
    <row r="18" spans="1:9" x14ac:dyDescent="0.35">
      <c r="A18" s="59" t="s">
        <v>5</v>
      </c>
      <c r="B18" s="59" t="str">
        <f>+VLOOKUP(Tabla1[[#This Row],[Contrato]],H:I,2,0)</f>
        <v>BHP Billiton Petróleo Operaciones de México</v>
      </c>
      <c r="C18" s="59" t="s">
        <v>241</v>
      </c>
      <c r="D18" s="60" t="s">
        <v>201</v>
      </c>
      <c r="E18" s="61">
        <v>613640.53</v>
      </c>
      <c r="H18" s="10" t="s">
        <v>9</v>
      </c>
      <c r="I18" s="10" t="s">
        <v>85</v>
      </c>
    </row>
    <row r="19" spans="1:9" x14ac:dyDescent="0.35">
      <c r="A19" s="59" t="s">
        <v>5</v>
      </c>
      <c r="B19" s="59" t="str">
        <f>+VLOOKUP(Tabla1[[#This Row],[Contrato]],H:I,2,0)</f>
        <v>BHP Billiton Petróleo Operaciones de México</v>
      </c>
      <c r="C19" s="59" t="s">
        <v>241</v>
      </c>
      <c r="D19" s="60" t="s">
        <v>202</v>
      </c>
      <c r="E19" s="61">
        <v>184720.18</v>
      </c>
      <c r="H19" s="10" t="s">
        <v>10</v>
      </c>
      <c r="I19" s="10" t="s">
        <v>86</v>
      </c>
    </row>
    <row r="20" spans="1:9" x14ac:dyDescent="0.35">
      <c r="A20" s="59" t="s">
        <v>5</v>
      </c>
      <c r="B20" s="59" t="str">
        <f>+VLOOKUP(Tabla1[[#This Row],[Contrato]],H:I,2,0)</f>
        <v>BHP Billiton Petróleo Operaciones de México</v>
      </c>
      <c r="C20" s="59" t="s">
        <v>241</v>
      </c>
      <c r="D20" s="60" t="s">
        <v>203</v>
      </c>
      <c r="E20" s="61">
        <v>444690.63</v>
      </c>
      <c r="H20" s="10" t="s">
        <v>12</v>
      </c>
      <c r="I20" s="10" t="s">
        <v>87</v>
      </c>
    </row>
    <row r="21" spans="1:9" x14ac:dyDescent="0.35">
      <c r="A21" s="59" t="s">
        <v>5</v>
      </c>
      <c r="B21" s="59" t="str">
        <f>+VLOOKUP(Tabla1[[#This Row],[Contrato]],H:I,2,0)</f>
        <v>BHP Billiton Petróleo Operaciones de México</v>
      </c>
      <c r="C21" s="59" t="s">
        <v>241</v>
      </c>
      <c r="D21" s="60" t="s">
        <v>204</v>
      </c>
      <c r="E21" s="61">
        <v>181700.76</v>
      </c>
      <c r="H21" s="10" t="s">
        <v>13</v>
      </c>
      <c r="I21" s="10" t="s">
        <v>85</v>
      </c>
    </row>
    <row r="22" spans="1:9" x14ac:dyDescent="0.35">
      <c r="A22" s="59" t="s">
        <v>5</v>
      </c>
      <c r="B22" s="59" t="str">
        <f>+VLOOKUP(Tabla1[[#This Row],[Contrato]],H:I,2,0)</f>
        <v>BHP Billiton Petróleo Operaciones de México</v>
      </c>
      <c r="C22" s="59" t="s">
        <v>241</v>
      </c>
      <c r="D22" s="60" t="s">
        <v>205</v>
      </c>
      <c r="E22" s="61">
        <v>1728343.99</v>
      </c>
      <c r="H22" s="10" t="s">
        <v>14</v>
      </c>
      <c r="I22" s="10" t="s">
        <v>278</v>
      </c>
    </row>
    <row r="23" spans="1:9" x14ac:dyDescent="0.35">
      <c r="A23" s="59" t="s">
        <v>5</v>
      </c>
      <c r="B23" s="59" t="str">
        <f>+VLOOKUP(Tabla1[[#This Row],[Contrato]],H:I,2,0)</f>
        <v>BHP Billiton Petróleo Operaciones de México</v>
      </c>
      <c r="C23" s="59" t="s">
        <v>241</v>
      </c>
      <c r="D23" s="60" t="s">
        <v>206</v>
      </c>
      <c r="E23" s="61">
        <v>6061546.2999999998</v>
      </c>
      <c r="H23" s="10" t="s">
        <v>16</v>
      </c>
      <c r="I23" s="10" t="s">
        <v>89</v>
      </c>
    </row>
    <row r="24" spans="1:9" x14ac:dyDescent="0.35">
      <c r="A24" s="59" t="s">
        <v>5</v>
      </c>
      <c r="B24" s="59" t="str">
        <f>+VLOOKUP(Tabla1[[#This Row],[Contrato]],H:I,2,0)</f>
        <v>BHP Billiton Petróleo Operaciones de México</v>
      </c>
      <c r="C24" s="59" t="s">
        <v>241</v>
      </c>
      <c r="D24" s="60" t="s">
        <v>207</v>
      </c>
      <c r="E24" s="61">
        <v>4733511.5199999996</v>
      </c>
      <c r="H24" s="10" t="s">
        <v>17</v>
      </c>
      <c r="I24" s="10" t="s">
        <v>90</v>
      </c>
    </row>
    <row r="25" spans="1:9" x14ac:dyDescent="0.35">
      <c r="A25" s="59" t="s">
        <v>5</v>
      </c>
      <c r="B25" s="59" t="str">
        <f>+VLOOKUP(Tabla1[[#This Row],[Contrato]],H:I,2,0)</f>
        <v>BHP Billiton Petróleo Operaciones de México</v>
      </c>
      <c r="C25" s="59" t="s">
        <v>241</v>
      </c>
      <c r="D25" s="60" t="s">
        <v>208</v>
      </c>
      <c r="E25" s="61">
        <v>3196434.7660551104</v>
      </c>
      <c r="H25" s="10" t="s">
        <v>18</v>
      </c>
      <c r="I25" s="10" t="s">
        <v>91</v>
      </c>
    </row>
    <row r="26" spans="1:9" x14ac:dyDescent="0.35">
      <c r="A26" s="59" t="s">
        <v>5</v>
      </c>
      <c r="B26" s="59" t="str">
        <f>+VLOOKUP(Tabla1[[#This Row],[Contrato]],H:I,2,0)</f>
        <v>BHP Billiton Petróleo Operaciones de México</v>
      </c>
      <c r="C26" s="59" t="s">
        <v>241</v>
      </c>
      <c r="D26" s="60" t="s">
        <v>209</v>
      </c>
      <c r="E26" s="61">
        <v>116156.724534111</v>
      </c>
      <c r="H26" s="10" t="s">
        <v>19</v>
      </c>
      <c r="I26" s="10" t="s">
        <v>92</v>
      </c>
    </row>
    <row r="27" spans="1:9" x14ac:dyDescent="0.35">
      <c r="A27" s="59" t="s">
        <v>5</v>
      </c>
      <c r="B27" s="59" t="str">
        <f>+VLOOKUP(Tabla1[[#This Row],[Contrato]],H:I,2,0)</f>
        <v>BHP Billiton Petróleo Operaciones de México</v>
      </c>
      <c r="C27" s="59" t="s">
        <v>241</v>
      </c>
      <c r="D27" s="60" t="s">
        <v>210</v>
      </c>
      <c r="E27" s="61">
        <v>141001.04982561761</v>
      </c>
      <c r="H27" s="10" t="s">
        <v>20</v>
      </c>
      <c r="I27" s="10" t="s">
        <v>93</v>
      </c>
    </row>
    <row r="28" spans="1:9" x14ac:dyDescent="0.35">
      <c r="A28" s="59" t="s">
        <v>5</v>
      </c>
      <c r="B28" s="59" t="str">
        <f>+VLOOKUP(Tabla1[[#This Row],[Contrato]],H:I,2,0)</f>
        <v>BHP Billiton Petróleo Operaciones de México</v>
      </c>
      <c r="C28" s="59" t="s">
        <v>241</v>
      </c>
      <c r="D28" s="60" t="s">
        <v>211</v>
      </c>
      <c r="E28" s="61">
        <v>151427.43962763427</v>
      </c>
      <c r="H28" s="10" t="s">
        <v>21</v>
      </c>
      <c r="I28" s="10" t="s">
        <v>94</v>
      </c>
    </row>
    <row r="29" spans="1:9" x14ac:dyDescent="0.35">
      <c r="A29" s="59" t="s">
        <v>5</v>
      </c>
      <c r="B29" s="59" t="str">
        <f>+VLOOKUP(Tabla1[[#This Row],[Contrato]],H:I,2,0)</f>
        <v>BHP Billiton Petróleo Operaciones de México</v>
      </c>
      <c r="C29" s="59" t="s">
        <v>241</v>
      </c>
      <c r="D29" s="60" t="s">
        <v>212</v>
      </c>
      <c r="E29" s="61">
        <v>4109888.5418338035</v>
      </c>
      <c r="H29" s="10" t="s">
        <v>22</v>
      </c>
      <c r="I29" s="10" t="s">
        <v>91</v>
      </c>
    </row>
    <row r="30" spans="1:9" x14ac:dyDescent="0.35">
      <c r="A30" s="59" t="s">
        <v>5</v>
      </c>
      <c r="B30" s="59" t="str">
        <f>+VLOOKUP(Tabla1[[#This Row],[Contrato]],H:I,2,0)</f>
        <v>BHP Billiton Petróleo Operaciones de México</v>
      </c>
      <c r="C30" s="59" t="s">
        <v>241</v>
      </c>
      <c r="D30" s="60" t="s">
        <v>213</v>
      </c>
      <c r="E30" s="61">
        <v>39298512.739002749</v>
      </c>
      <c r="H30" s="10" t="s">
        <v>79</v>
      </c>
      <c r="I30" s="10" t="s">
        <v>95</v>
      </c>
    </row>
    <row r="31" spans="1:9" x14ac:dyDescent="0.35">
      <c r="A31" s="59" t="s">
        <v>5</v>
      </c>
      <c r="B31" s="59" t="str">
        <f>+VLOOKUP(Tabla1[[#This Row],[Contrato]],H:I,2,0)</f>
        <v>BHP Billiton Petróleo Operaciones de México</v>
      </c>
      <c r="C31" s="59" t="s">
        <v>241</v>
      </c>
      <c r="D31" s="60" t="s">
        <v>214</v>
      </c>
      <c r="E31" s="61">
        <v>380515.52412913548</v>
      </c>
      <c r="H31" s="10" t="s">
        <v>23</v>
      </c>
      <c r="I31" s="10" t="s">
        <v>96</v>
      </c>
    </row>
    <row r="32" spans="1:9" x14ac:dyDescent="0.35">
      <c r="A32" s="59" t="s">
        <v>5</v>
      </c>
      <c r="B32" s="59" t="str">
        <f>+VLOOKUP(Tabla1[[#This Row],[Contrato]],H:I,2,0)</f>
        <v>BHP Billiton Petróleo Operaciones de México</v>
      </c>
      <c r="C32" s="59" t="s">
        <v>241</v>
      </c>
      <c r="D32" s="60" t="s">
        <v>215</v>
      </c>
      <c r="E32" s="61">
        <v>1826350.3325463159</v>
      </c>
      <c r="H32" s="10" t="s">
        <v>24</v>
      </c>
      <c r="I32" s="10" t="s">
        <v>97</v>
      </c>
    </row>
    <row r="33" spans="1:9" x14ac:dyDescent="0.35">
      <c r="A33" s="59" t="s">
        <v>5</v>
      </c>
      <c r="B33" s="59" t="str">
        <f>+VLOOKUP(Tabla1[[#This Row],[Contrato]],H:I,2,0)</f>
        <v>BHP Billiton Petróleo Operaciones de México</v>
      </c>
      <c r="C33" s="59" t="s">
        <v>241</v>
      </c>
      <c r="D33" s="60" t="s">
        <v>216</v>
      </c>
      <c r="E33" s="61">
        <v>3367861.6141309254</v>
      </c>
      <c r="H33" s="10" t="s">
        <v>155</v>
      </c>
      <c r="I33" s="10" t="s">
        <v>91</v>
      </c>
    </row>
    <row r="34" spans="1:9" x14ac:dyDescent="0.35">
      <c r="A34" s="59" t="s">
        <v>5</v>
      </c>
      <c r="B34" s="59" t="str">
        <f>+VLOOKUP(Tabla1[[#This Row],[Contrato]],H:I,2,0)</f>
        <v>BHP Billiton Petróleo Operaciones de México</v>
      </c>
      <c r="C34" s="59" t="s">
        <v>241</v>
      </c>
      <c r="D34" s="60" t="s">
        <v>217</v>
      </c>
      <c r="E34" s="61">
        <v>10005789.929265739</v>
      </c>
      <c r="H34" s="10" t="s">
        <v>25</v>
      </c>
      <c r="I34" s="10" t="s">
        <v>98</v>
      </c>
    </row>
    <row r="35" spans="1:9" x14ac:dyDescent="0.35">
      <c r="A35" s="59" t="s">
        <v>5</v>
      </c>
      <c r="B35" s="59" t="str">
        <f>+VLOOKUP(Tabla1[[#This Row],[Contrato]],H:I,2,0)</f>
        <v>BHP Billiton Petróleo Operaciones de México</v>
      </c>
      <c r="C35" s="59" t="s">
        <v>241</v>
      </c>
      <c r="D35" s="60" t="s">
        <v>218</v>
      </c>
      <c r="E35" s="61">
        <v>149450.89999999997</v>
      </c>
      <c r="H35" s="10" t="s">
        <v>26</v>
      </c>
      <c r="I35" s="10" t="s">
        <v>99</v>
      </c>
    </row>
    <row r="36" spans="1:9" x14ac:dyDescent="0.35">
      <c r="A36" s="59" t="s">
        <v>5</v>
      </c>
      <c r="B36" s="59" t="str">
        <f>+VLOOKUP(Tabla1[[#This Row],[Contrato]],H:I,2,0)</f>
        <v>BHP Billiton Petróleo Operaciones de México</v>
      </c>
      <c r="C36" s="59" t="s">
        <v>241</v>
      </c>
      <c r="D36" s="60" t="s">
        <v>219</v>
      </c>
      <c r="E36" s="61">
        <v>1148763.1000000001</v>
      </c>
      <c r="H36" s="10" t="s">
        <v>27</v>
      </c>
      <c r="I36" s="10" t="s">
        <v>100</v>
      </c>
    </row>
    <row r="37" spans="1:9" x14ac:dyDescent="0.35">
      <c r="A37" s="59" t="s">
        <v>5</v>
      </c>
      <c r="B37" s="59" t="str">
        <f>+VLOOKUP(Tabla1[[#This Row],[Contrato]],H:I,2,0)</f>
        <v>BHP Billiton Petróleo Operaciones de México</v>
      </c>
      <c r="C37" s="59" t="s">
        <v>241</v>
      </c>
      <c r="D37" s="60" t="s">
        <v>220</v>
      </c>
      <c r="E37" s="61">
        <v>3626436.6785993846</v>
      </c>
      <c r="H37" s="10" t="s">
        <v>28</v>
      </c>
      <c r="I37" s="10" t="s">
        <v>101</v>
      </c>
    </row>
    <row r="38" spans="1:9" x14ac:dyDescent="0.35">
      <c r="A38" s="59" t="s">
        <v>5</v>
      </c>
      <c r="B38" s="59" t="str">
        <f>+VLOOKUP(Tabla1[[#This Row],[Contrato]],H:I,2,0)</f>
        <v>BHP Billiton Petróleo Operaciones de México</v>
      </c>
      <c r="C38" s="59" t="s">
        <v>241</v>
      </c>
      <c r="D38" s="60" t="s">
        <v>240</v>
      </c>
      <c r="E38" s="61">
        <v>330440.44999999995</v>
      </c>
      <c r="H38" s="10" t="s">
        <v>29</v>
      </c>
      <c r="I38" s="10" t="s">
        <v>102</v>
      </c>
    </row>
    <row r="39" spans="1:9" x14ac:dyDescent="0.35">
      <c r="A39" s="59" t="s">
        <v>5</v>
      </c>
      <c r="B39" s="59" t="str">
        <f>+VLOOKUP(Tabla1[[#This Row],[Contrato]],H:I,2,0)</f>
        <v>BHP Billiton Petróleo Operaciones de México</v>
      </c>
      <c r="C39" s="59" t="s">
        <v>241</v>
      </c>
      <c r="D39" s="60" t="s">
        <v>259</v>
      </c>
      <c r="E39" s="61">
        <v>938419.34</v>
      </c>
      <c r="H39" s="10" t="s">
        <v>30</v>
      </c>
      <c r="I39" s="10" t="s">
        <v>103</v>
      </c>
    </row>
    <row r="40" spans="1:9" x14ac:dyDescent="0.35">
      <c r="A40" s="59" t="s">
        <v>5</v>
      </c>
      <c r="B40" s="59" t="str">
        <f>+VLOOKUP(Tabla1[[#This Row],[Contrato]],H:I,2,0)</f>
        <v>BHP Billiton Petróleo Operaciones de México</v>
      </c>
      <c r="C40" s="59" t="s">
        <v>242</v>
      </c>
      <c r="D40" s="60" t="s">
        <v>202</v>
      </c>
      <c r="E40" s="61">
        <v>30000</v>
      </c>
      <c r="H40" s="10" t="s">
        <v>31</v>
      </c>
      <c r="I40" s="10" t="s">
        <v>91</v>
      </c>
    </row>
    <row r="41" spans="1:9" x14ac:dyDescent="0.35">
      <c r="A41" s="59" t="s">
        <v>5</v>
      </c>
      <c r="B41" s="59" t="str">
        <f>+VLOOKUP(Tabla1[[#This Row],[Contrato]],H:I,2,0)</f>
        <v>BHP Billiton Petróleo Operaciones de México</v>
      </c>
      <c r="C41" s="59" t="s">
        <v>242</v>
      </c>
      <c r="D41" s="60" t="s">
        <v>203</v>
      </c>
      <c r="E41" s="61">
        <v>7642.43</v>
      </c>
      <c r="H41" s="10" t="s">
        <v>32</v>
      </c>
      <c r="I41" s="10" t="s">
        <v>104</v>
      </c>
    </row>
    <row r="42" spans="1:9" x14ac:dyDescent="0.35">
      <c r="A42" s="59" t="s">
        <v>5</v>
      </c>
      <c r="B42" s="59" t="str">
        <f>+VLOOKUP(Tabla1[[#This Row],[Contrato]],H:I,2,0)</f>
        <v>BHP Billiton Petróleo Operaciones de México</v>
      </c>
      <c r="C42" s="59" t="s">
        <v>242</v>
      </c>
      <c r="D42" s="60" t="s">
        <v>204</v>
      </c>
      <c r="E42" s="61">
        <v>33693.740000000005</v>
      </c>
      <c r="H42" s="10" t="s">
        <v>33</v>
      </c>
      <c r="I42" s="10" t="s">
        <v>105</v>
      </c>
    </row>
    <row r="43" spans="1:9" x14ac:dyDescent="0.35">
      <c r="A43" s="59" t="s">
        <v>5</v>
      </c>
      <c r="B43" s="59" t="str">
        <f>+VLOOKUP(Tabla1[[#This Row],[Contrato]],H:I,2,0)</f>
        <v>BHP Billiton Petróleo Operaciones de México</v>
      </c>
      <c r="C43" s="59" t="s">
        <v>242</v>
      </c>
      <c r="D43" s="60" t="s">
        <v>205</v>
      </c>
      <c r="E43" s="61">
        <v>422715.45</v>
      </c>
      <c r="H43" s="10" t="s">
        <v>34</v>
      </c>
      <c r="I43" s="10" t="s">
        <v>97</v>
      </c>
    </row>
    <row r="44" spans="1:9" x14ac:dyDescent="0.35">
      <c r="A44" s="59" t="s">
        <v>5</v>
      </c>
      <c r="B44" s="59" t="str">
        <f>+VLOOKUP(Tabla1[[#This Row],[Contrato]],H:I,2,0)</f>
        <v>BHP Billiton Petróleo Operaciones de México</v>
      </c>
      <c r="C44" s="59" t="s">
        <v>242</v>
      </c>
      <c r="D44" s="60" t="s">
        <v>206</v>
      </c>
      <c r="E44" s="61">
        <v>52259.22</v>
      </c>
      <c r="H44" s="10" t="s">
        <v>35</v>
      </c>
      <c r="I44" s="10" t="s">
        <v>89</v>
      </c>
    </row>
    <row r="45" spans="1:9" x14ac:dyDescent="0.35">
      <c r="A45" s="59" t="s">
        <v>5</v>
      </c>
      <c r="B45" s="59" t="str">
        <f>+VLOOKUP(Tabla1[[#This Row],[Contrato]],H:I,2,0)</f>
        <v>BHP Billiton Petróleo Operaciones de México</v>
      </c>
      <c r="C45" s="59" t="s">
        <v>242</v>
      </c>
      <c r="D45" s="60" t="s">
        <v>207</v>
      </c>
      <c r="E45" s="61">
        <v>196069.73</v>
      </c>
      <c r="H45" s="10" t="s">
        <v>36</v>
      </c>
      <c r="I45" s="10" t="s">
        <v>96</v>
      </c>
    </row>
    <row r="46" spans="1:9" x14ac:dyDescent="0.35">
      <c r="A46" s="59" t="s">
        <v>5</v>
      </c>
      <c r="B46" s="59" t="str">
        <f>+VLOOKUP(Tabla1[[#This Row],[Contrato]],H:I,2,0)</f>
        <v>BHP Billiton Petróleo Operaciones de México</v>
      </c>
      <c r="C46" s="59" t="s">
        <v>242</v>
      </c>
      <c r="D46" s="60" t="s">
        <v>208</v>
      </c>
      <c r="E46" s="61">
        <v>117277.54305529522</v>
      </c>
      <c r="H46" s="10" t="s">
        <v>37</v>
      </c>
      <c r="I46" s="10" t="s">
        <v>106</v>
      </c>
    </row>
    <row r="47" spans="1:9" x14ac:dyDescent="0.35">
      <c r="A47" s="59" t="s">
        <v>5</v>
      </c>
      <c r="B47" s="59" t="str">
        <f>+VLOOKUP(Tabla1[[#This Row],[Contrato]],H:I,2,0)</f>
        <v>BHP Billiton Petróleo Operaciones de México</v>
      </c>
      <c r="C47" s="59" t="s">
        <v>242</v>
      </c>
      <c r="D47" s="60" t="s">
        <v>209</v>
      </c>
      <c r="E47" s="61">
        <v>339151.17097457114</v>
      </c>
      <c r="H47" s="10" t="s">
        <v>38</v>
      </c>
      <c r="I47" s="10" t="s">
        <v>107</v>
      </c>
    </row>
    <row r="48" spans="1:9" x14ac:dyDescent="0.35">
      <c r="A48" s="59" t="s">
        <v>5</v>
      </c>
      <c r="B48" s="59" t="str">
        <f>+VLOOKUP(Tabla1[[#This Row],[Contrato]],H:I,2,0)</f>
        <v>BHP Billiton Petróleo Operaciones de México</v>
      </c>
      <c r="C48" s="59" t="s">
        <v>242</v>
      </c>
      <c r="D48" s="60" t="s">
        <v>210</v>
      </c>
      <c r="E48" s="61">
        <v>417501.4</v>
      </c>
      <c r="H48" s="10" t="s">
        <v>40</v>
      </c>
      <c r="I48" s="10" t="s">
        <v>108</v>
      </c>
    </row>
    <row r="49" spans="1:9" x14ac:dyDescent="0.35">
      <c r="A49" s="59" t="s">
        <v>5</v>
      </c>
      <c r="B49" s="59" t="str">
        <f>+VLOOKUP(Tabla1[[#This Row],[Contrato]],H:I,2,0)</f>
        <v>BHP Billiton Petróleo Operaciones de México</v>
      </c>
      <c r="C49" s="59" t="s">
        <v>242</v>
      </c>
      <c r="D49" s="60" t="s">
        <v>211</v>
      </c>
      <c r="E49" s="61">
        <v>414689.56459325278</v>
      </c>
      <c r="H49" s="10" t="s">
        <v>41</v>
      </c>
      <c r="I49" s="10" t="s">
        <v>109</v>
      </c>
    </row>
    <row r="50" spans="1:9" x14ac:dyDescent="0.35">
      <c r="A50" s="59" t="s">
        <v>5</v>
      </c>
      <c r="B50" s="59" t="str">
        <f>+VLOOKUP(Tabla1[[#This Row],[Contrato]],H:I,2,0)</f>
        <v>BHP Billiton Petróleo Operaciones de México</v>
      </c>
      <c r="C50" s="59" t="s">
        <v>242</v>
      </c>
      <c r="D50" s="60" t="s">
        <v>212</v>
      </c>
      <c r="E50" s="61">
        <v>3106016.0836664881</v>
      </c>
      <c r="H50" s="10" t="s">
        <v>42</v>
      </c>
      <c r="I50" s="10" t="s">
        <v>110</v>
      </c>
    </row>
    <row r="51" spans="1:9" x14ac:dyDescent="0.35">
      <c r="A51" s="59" t="s">
        <v>5</v>
      </c>
      <c r="B51" s="59" t="str">
        <f>+VLOOKUP(Tabla1[[#This Row],[Contrato]],H:I,2,0)</f>
        <v>BHP Billiton Petróleo Operaciones de México</v>
      </c>
      <c r="C51" s="59" t="s">
        <v>242</v>
      </c>
      <c r="D51" s="60" t="s">
        <v>213</v>
      </c>
      <c r="E51" s="61">
        <v>1200739.3317634494</v>
      </c>
      <c r="H51" s="10" t="s">
        <v>43</v>
      </c>
      <c r="I51" s="10" t="s">
        <v>111</v>
      </c>
    </row>
    <row r="52" spans="1:9" x14ac:dyDescent="0.35">
      <c r="A52" s="59" t="s">
        <v>5</v>
      </c>
      <c r="B52" s="59" t="str">
        <f>+VLOOKUP(Tabla1[[#This Row],[Contrato]],H:I,2,0)</f>
        <v>BHP Billiton Petróleo Operaciones de México</v>
      </c>
      <c r="C52" s="59" t="s">
        <v>242</v>
      </c>
      <c r="D52" s="60" t="s">
        <v>214</v>
      </c>
      <c r="E52" s="61">
        <v>3983024.590131613</v>
      </c>
      <c r="H52" s="10" t="s">
        <v>44</v>
      </c>
      <c r="I52" s="10" t="s">
        <v>112</v>
      </c>
    </row>
    <row r="53" spans="1:9" x14ac:dyDescent="0.35">
      <c r="A53" s="59" t="s">
        <v>5</v>
      </c>
      <c r="B53" s="59" t="str">
        <f>+VLOOKUP(Tabla1[[#This Row],[Contrato]],H:I,2,0)</f>
        <v>BHP Billiton Petróleo Operaciones de México</v>
      </c>
      <c r="C53" s="59" t="s">
        <v>242</v>
      </c>
      <c r="D53" s="60" t="s">
        <v>215</v>
      </c>
      <c r="E53" s="61">
        <v>3392641.7079545208</v>
      </c>
      <c r="H53" s="10" t="s">
        <v>45</v>
      </c>
      <c r="I53" s="10" t="s">
        <v>108</v>
      </c>
    </row>
    <row r="54" spans="1:9" x14ac:dyDescent="0.35">
      <c r="A54" s="59" t="s">
        <v>5</v>
      </c>
      <c r="B54" s="59" t="str">
        <f>+VLOOKUP(Tabla1[[#This Row],[Contrato]],H:I,2,0)</f>
        <v>BHP Billiton Petróleo Operaciones de México</v>
      </c>
      <c r="C54" s="59" t="s">
        <v>242</v>
      </c>
      <c r="D54" s="60" t="s">
        <v>216</v>
      </c>
      <c r="E54" s="61">
        <v>16700104.002077676</v>
      </c>
      <c r="H54" s="10" t="s">
        <v>46</v>
      </c>
      <c r="I54" s="10" t="s">
        <v>113</v>
      </c>
    </row>
    <row r="55" spans="1:9" x14ac:dyDescent="0.35">
      <c r="A55" s="59" t="s">
        <v>5</v>
      </c>
      <c r="B55" s="59" t="str">
        <f>+VLOOKUP(Tabla1[[#This Row],[Contrato]],H:I,2,0)</f>
        <v>BHP Billiton Petróleo Operaciones de México</v>
      </c>
      <c r="C55" s="59" t="s">
        <v>242</v>
      </c>
      <c r="D55" s="60" t="s">
        <v>217</v>
      </c>
      <c r="E55" s="61">
        <v>30499215.083377913</v>
      </c>
      <c r="H55" s="10" t="s">
        <v>47</v>
      </c>
      <c r="I55" s="10" t="s">
        <v>114</v>
      </c>
    </row>
    <row r="56" spans="1:9" x14ac:dyDescent="0.35">
      <c r="A56" s="59" t="s">
        <v>5</v>
      </c>
      <c r="B56" s="59" t="str">
        <f>+VLOOKUP(Tabla1[[#This Row],[Contrato]],H:I,2,0)</f>
        <v>BHP Billiton Petróleo Operaciones de México</v>
      </c>
      <c r="C56" s="59" t="s">
        <v>242</v>
      </c>
      <c r="D56" s="60" t="s">
        <v>218</v>
      </c>
      <c r="E56" s="61">
        <v>21512741.316934429</v>
      </c>
      <c r="H56" s="10" t="s">
        <v>57</v>
      </c>
      <c r="I56" s="10" t="s">
        <v>115</v>
      </c>
    </row>
    <row r="57" spans="1:9" x14ac:dyDescent="0.35">
      <c r="A57" s="59" t="s">
        <v>5</v>
      </c>
      <c r="B57" s="59" t="str">
        <f>+VLOOKUP(Tabla1[[#This Row],[Contrato]],H:I,2,0)</f>
        <v>BHP Billiton Petróleo Operaciones de México</v>
      </c>
      <c r="C57" s="59" t="s">
        <v>242</v>
      </c>
      <c r="D57" s="60" t="s">
        <v>219</v>
      </c>
      <c r="E57" s="61">
        <v>15498242.676780131</v>
      </c>
      <c r="H57" s="10" t="s">
        <v>51</v>
      </c>
      <c r="I57" s="10" t="s">
        <v>116</v>
      </c>
    </row>
    <row r="58" spans="1:9" x14ac:dyDescent="0.35">
      <c r="A58" s="59" t="s">
        <v>5</v>
      </c>
      <c r="B58" s="59" t="str">
        <f>+VLOOKUP(Tabla1[[#This Row],[Contrato]],H:I,2,0)</f>
        <v>BHP Billiton Petróleo Operaciones de México</v>
      </c>
      <c r="C58" s="59" t="s">
        <v>242</v>
      </c>
      <c r="D58" s="60" t="s">
        <v>220</v>
      </c>
      <c r="E58" s="61">
        <v>9360600.0185932182</v>
      </c>
      <c r="H58" s="10" t="s">
        <v>156</v>
      </c>
      <c r="I58" s="10" t="s">
        <v>157</v>
      </c>
    </row>
    <row r="59" spans="1:9" x14ac:dyDescent="0.35">
      <c r="A59" s="59" t="s">
        <v>5</v>
      </c>
      <c r="B59" s="59" t="str">
        <f>+VLOOKUP(Tabla1[[#This Row],[Contrato]],H:I,2,0)</f>
        <v>BHP Billiton Petróleo Operaciones de México</v>
      </c>
      <c r="C59" s="59" t="s">
        <v>242</v>
      </c>
      <c r="D59" s="60" t="s">
        <v>240</v>
      </c>
      <c r="E59" s="61">
        <v>9525046.8383344226</v>
      </c>
      <c r="H59" s="10" t="s">
        <v>58</v>
      </c>
      <c r="I59" s="10" t="s">
        <v>115</v>
      </c>
    </row>
    <row r="60" spans="1:9" x14ac:dyDescent="0.35">
      <c r="A60" s="59" t="s">
        <v>5</v>
      </c>
      <c r="B60" s="59" t="str">
        <f>+VLOOKUP(Tabla1[[#This Row],[Contrato]],H:I,2,0)</f>
        <v>BHP Billiton Petróleo Operaciones de México</v>
      </c>
      <c r="C60" s="59" t="s">
        <v>242</v>
      </c>
      <c r="D60" s="60" t="s">
        <v>259</v>
      </c>
      <c r="E60" s="61">
        <v>11606559.597056359</v>
      </c>
      <c r="H60" s="10" t="s">
        <v>52</v>
      </c>
      <c r="I60" s="10" t="s">
        <v>117</v>
      </c>
    </row>
    <row r="61" spans="1:9" x14ac:dyDescent="0.35">
      <c r="A61" s="59" t="s">
        <v>5</v>
      </c>
      <c r="B61" s="59" t="str">
        <f>+VLOOKUP(Tabla1[[#This Row],[Contrato]],H:I,2,0)</f>
        <v>BHP Billiton Petróleo Operaciones de México</v>
      </c>
      <c r="C61" s="59" t="s">
        <v>242</v>
      </c>
      <c r="D61" s="60" t="s">
        <v>260</v>
      </c>
      <c r="E61" s="61">
        <v>11547424.232416634</v>
      </c>
      <c r="H61" s="10" t="s">
        <v>59</v>
      </c>
      <c r="I61" s="10" t="s">
        <v>82</v>
      </c>
    </row>
    <row r="62" spans="1:9" x14ac:dyDescent="0.35">
      <c r="A62" s="59" t="s">
        <v>5</v>
      </c>
      <c r="B62" s="59" t="str">
        <f>+VLOOKUP(Tabla1[[#This Row],[Contrato]],H:I,2,0)</f>
        <v>BHP Billiton Petróleo Operaciones de México</v>
      </c>
      <c r="C62" s="59" t="s">
        <v>242</v>
      </c>
      <c r="D62" s="60" t="s">
        <v>267</v>
      </c>
      <c r="E62" s="61">
        <v>15029886.797355771</v>
      </c>
      <c r="H62" s="10" t="s">
        <v>60</v>
      </c>
      <c r="I62" s="10" t="s">
        <v>118</v>
      </c>
    </row>
    <row r="63" spans="1:9" x14ac:dyDescent="0.35">
      <c r="A63" s="59" t="s">
        <v>5</v>
      </c>
      <c r="B63" s="59" t="str">
        <f>+VLOOKUP(Tabla1[[#This Row],[Contrato]],H:I,2,0)</f>
        <v>BHP Billiton Petróleo Operaciones de México</v>
      </c>
      <c r="C63" s="59" t="s">
        <v>242</v>
      </c>
      <c r="D63" s="60" t="s">
        <v>280</v>
      </c>
      <c r="E63" s="61">
        <v>7745357.2320713289</v>
      </c>
      <c r="H63" s="10" t="s">
        <v>61</v>
      </c>
      <c r="I63" s="10" t="s">
        <v>115</v>
      </c>
    </row>
    <row r="64" spans="1:9" x14ac:dyDescent="0.35">
      <c r="A64" s="59" t="s">
        <v>148</v>
      </c>
      <c r="B64" s="59" t="str">
        <f>+VLOOKUP(Tabla1[[#This Row],[Contrato]],H:I,2,0)</f>
        <v>Petrolera Cárdenas Mora</v>
      </c>
      <c r="C64" s="59" t="s">
        <v>244</v>
      </c>
      <c r="D64" s="60" t="s">
        <v>205</v>
      </c>
      <c r="E64" s="61">
        <v>148.9412965992266</v>
      </c>
      <c r="H64" s="10" t="s">
        <v>62</v>
      </c>
      <c r="I64" s="10" t="s">
        <v>82</v>
      </c>
    </row>
    <row r="65" spans="1:9" x14ac:dyDescent="0.35">
      <c r="A65" s="59" t="s">
        <v>148</v>
      </c>
      <c r="B65" s="59" t="str">
        <f>+VLOOKUP(Tabla1[[#This Row],[Contrato]],H:I,2,0)</f>
        <v>Petrolera Cárdenas Mora</v>
      </c>
      <c r="C65" s="59" t="s">
        <v>244</v>
      </c>
      <c r="D65" s="60" t="s">
        <v>206</v>
      </c>
      <c r="E65" s="61">
        <v>824.34037959249167</v>
      </c>
      <c r="H65" s="10" t="s">
        <v>80</v>
      </c>
      <c r="I65" s="10" t="s">
        <v>119</v>
      </c>
    </row>
    <row r="66" spans="1:9" x14ac:dyDescent="0.35">
      <c r="A66" s="59" t="s">
        <v>148</v>
      </c>
      <c r="B66" s="59" t="str">
        <f>+VLOOKUP(Tabla1[[#This Row],[Contrato]],H:I,2,0)</f>
        <v>Petrolera Cárdenas Mora</v>
      </c>
      <c r="C66" s="59" t="s">
        <v>244</v>
      </c>
      <c r="D66" s="60" t="s">
        <v>207</v>
      </c>
      <c r="E66" s="61">
        <v>641.13250962064319</v>
      </c>
      <c r="H66" s="10" t="s">
        <v>158</v>
      </c>
      <c r="I66" s="10" t="s">
        <v>121</v>
      </c>
    </row>
    <row r="67" spans="1:9" x14ac:dyDescent="0.35">
      <c r="A67" s="59" t="s">
        <v>148</v>
      </c>
      <c r="B67" s="59" t="str">
        <f>+VLOOKUP(Tabla1[[#This Row],[Contrato]],H:I,2,0)</f>
        <v>Petrolera Cárdenas Mora</v>
      </c>
      <c r="C67" s="59" t="s">
        <v>244</v>
      </c>
      <c r="D67" s="60" t="s">
        <v>208</v>
      </c>
      <c r="E67" s="61">
        <v>4036.3375060174212</v>
      </c>
      <c r="H67" s="10" t="s">
        <v>130</v>
      </c>
      <c r="I67" s="10" t="s">
        <v>120</v>
      </c>
    </row>
    <row r="68" spans="1:9" x14ac:dyDescent="0.35">
      <c r="A68" s="59" t="s">
        <v>148</v>
      </c>
      <c r="B68" s="59" t="str">
        <f>+VLOOKUP(Tabla1[[#This Row],[Contrato]],H:I,2,0)</f>
        <v>Petrolera Cárdenas Mora</v>
      </c>
      <c r="C68" s="59" t="s">
        <v>244</v>
      </c>
      <c r="D68" s="60" t="s">
        <v>209</v>
      </c>
      <c r="E68" s="61">
        <v>5193.6011476311105</v>
      </c>
      <c r="H68" s="10" t="s">
        <v>63</v>
      </c>
      <c r="I68" s="10" t="s">
        <v>120</v>
      </c>
    </row>
    <row r="69" spans="1:9" x14ac:dyDescent="0.35">
      <c r="A69" s="59" t="s">
        <v>148</v>
      </c>
      <c r="B69" s="59" t="str">
        <f>+VLOOKUP(Tabla1[[#This Row],[Contrato]],H:I,2,0)</f>
        <v>Petrolera Cárdenas Mora</v>
      </c>
      <c r="C69" s="59" t="s">
        <v>244</v>
      </c>
      <c r="D69" s="60" t="s">
        <v>210</v>
      </c>
      <c r="E69" s="61">
        <v>5081.4334376963034</v>
      </c>
      <c r="H69" s="10" t="s">
        <v>64</v>
      </c>
      <c r="I69" s="10" t="s">
        <v>120</v>
      </c>
    </row>
    <row r="70" spans="1:9" x14ac:dyDescent="0.35">
      <c r="A70" s="59" t="s">
        <v>148</v>
      </c>
      <c r="B70" s="59" t="str">
        <f>+VLOOKUP(Tabla1[[#This Row],[Contrato]],H:I,2,0)</f>
        <v>Petrolera Cárdenas Mora</v>
      </c>
      <c r="C70" s="59" t="s">
        <v>244</v>
      </c>
      <c r="D70" s="60" t="s">
        <v>211</v>
      </c>
      <c r="E70" s="61">
        <v>330576.57219110109</v>
      </c>
      <c r="H70" s="10" t="s">
        <v>65</v>
      </c>
      <c r="I70" s="10" t="s">
        <v>120</v>
      </c>
    </row>
    <row r="71" spans="1:9" x14ac:dyDescent="0.35">
      <c r="A71" s="59" t="s">
        <v>148</v>
      </c>
      <c r="B71" s="59" t="str">
        <f>+VLOOKUP(Tabla1[[#This Row],[Contrato]],H:I,2,0)</f>
        <v>Petrolera Cárdenas Mora</v>
      </c>
      <c r="C71" s="59" t="s">
        <v>244</v>
      </c>
      <c r="D71" s="60" t="s">
        <v>212</v>
      </c>
      <c r="E71" s="61">
        <v>4422.9118582469127</v>
      </c>
      <c r="H71" s="10" t="s">
        <v>159</v>
      </c>
      <c r="I71" s="10" t="s">
        <v>120</v>
      </c>
    </row>
    <row r="72" spans="1:9" x14ac:dyDescent="0.35">
      <c r="A72" s="59" t="s">
        <v>148</v>
      </c>
      <c r="B72" s="59" t="str">
        <f>+VLOOKUP(Tabla1[[#This Row],[Contrato]],H:I,2,0)</f>
        <v>Petrolera Cárdenas Mora</v>
      </c>
      <c r="C72" s="59" t="s">
        <v>244</v>
      </c>
      <c r="D72" s="60" t="s">
        <v>213</v>
      </c>
      <c r="E72" s="61">
        <v>82031.674209806632</v>
      </c>
      <c r="H72" s="10" t="s">
        <v>131</v>
      </c>
      <c r="I72" s="10" t="s">
        <v>120</v>
      </c>
    </row>
    <row r="73" spans="1:9" x14ac:dyDescent="0.35">
      <c r="A73" s="59" t="s">
        <v>148</v>
      </c>
      <c r="B73" s="59" t="str">
        <f>+VLOOKUP(Tabla1[[#This Row],[Contrato]],H:I,2,0)</f>
        <v>Petrolera Cárdenas Mora</v>
      </c>
      <c r="C73" s="59" t="s">
        <v>244</v>
      </c>
      <c r="D73" s="60" t="s">
        <v>214</v>
      </c>
      <c r="E73" s="61">
        <v>29746.353023884014</v>
      </c>
      <c r="H73" s="10" t="s">
        <v>160</v>
      </c>
      <c r="I73" s="10" t="s">
        <v>121</v>
      </c>
    </row>
    <row r="74" spans="1:9" x14ac:dyDescent="0.35">
      <c r="A74" s="59" t="s">
        <v>148</v>
      </c>
      <c r="B74" s="59" t="str">
        <f>+VLOOKUP(Tabla1[[#This Row],[Contrato]],H:I,2,0)</f>
        <v>Petrolera Cárdenas Mora</v>
      </c>
      <c r="C74" s="59" t="s">
        <v>244</v>
      </c>
      <c r="D74" s="60" t="s">
        <v>215</v>
      </c>
      <c r="E74" s="61">
        <v>7444.1228296953295</v>
      </c>
      <c r="H74" s="10" t="s">
        <v>125</v>
      </c>
      <c r="I74" s="10" t="s">
        <v>126</v>
      </c>
    </row>
    <row r="75" spans="1:9" x14ac:dyDescent="0.35">
      <c r="A75" s="59" t="s">
        <v>148</v>
      </c>
      <c r="B75" s="59" t="str">
        <f>+VLOOKUP(Tabla1[[#This Row],[Contrato]],H:I,2,0)</f>
        <v>Petrolera Cárdenas Mora</v>
      </c>
      <c r="C75" s="59" t="s">
        <v>244</v>
      </c>
      <c r="D75" s="60" t="s">
        <v>216</v>
      </c>
      <c r="E75" s="61">
        <v>21214.427479117112</v>
      </c>
      <c r="H75" s="10" t="s">
        <v>127</v>
      </c>
      <c r="I75" s="10" t="s">
        <v>126</v>
      </c>
    </row>
    <row r="76" spans="1:9" x14ac:dyDescent="0.35">
      <c r="A76" s="59" t="s">
        <v>148</v>
      </c>
      <c r="B76" s="59" t="str">
        <f>+VLOOKUP(Tabla1[[#This Row],[Contrato]],H:I,2,0)</f>
        <v>Petrolera Cárdenas Mora</v>
      </c>
      <c r="C76" s="59" t="s">
        <v>244</v>
      </c>
      <c r="D76" s="60" t="s">
        <v>217</v>
      </c>
      <c r="E76" s="61">
        <v>9731.4292998952023</v>
      </c>
      <c r="H76" s="10" t="s">
        <v>66</v>
      </c>
      <c r="I76" s="10" t="s">
        <v>121</v>
      </c>
    </row>
    <row r="77" spans="1:9" x14ac:dyDescent="0.35">
      <c r="A77" s="59" t="s">
        <v>148</v>
      </c>
      <c r="B77" s="59" t="str">
        <f>+VLOOKUP(Tabla1[[#This Row],[Contrato]],H:I,2,0)</f>
        <v>Petrolera Cárdenas Mora</v>
      </c>
      <c r="C77" s="59" t="s">
        <v>244</v>
      </c>
      <c r="D77" s="60" t="s">
        <v>218</v>
      </c>
      <c r="E77" s="61">
        <v>2018.6128969340625</v>
      </c>
      <c r="H77" s="10" t="s">
        <v>67</v>
      </c>
      <c r="I77" s="10" t="s">
        <v>122</v>
      </c>
    </row>
    <row r="78" spans="1:9" x14ac:dyDescent="0.35">
      <c r="A78" s="59" t="s">
        <v>148</v>
      </c>
      <c r="B78" s="59" t="str">
        <f>+VLOOKUP(Tabla1[[#This Row],[Contrato]],H:I,2,0)</f>
        <v>Petrolera Cárdenas Mora</v>
      </c>
      <c r="C78" s="59" t="s">
        <v>244</v>
      </c>
      <c r="D78" s="60" t="s">
        <v>219</v>
      </c>
      <c r="E78" s="61">
        <v>309372.02747856773</v>
      </c>
      <c r="H78" s="10" t="s">
        <v>161</v>
      </c>
      <c r="I78" s="10" t="s">
        <v>162</v>
      </c>
    </row>
    <row r="79" spans="1:9" x14ac:dyDescent="0.35">
      <c r="A79" s="59" t="s">
        <v>148</v>
      </c>
      <c r="B79" s="59" t="str">
        <f>+VLOOKUP(Tabla1[[#This Row],[Contrato]],H:I,2,0)</f>
        <v>Petrolera Cárdenas Mora</v>
      </c>
      <c r="C79" s="59" t="s">
        <v>244</v>
      </c>
      <c r="D79" s="60" t="s">
        <v>220</v>
      </c>
      <c r="E79" s="61">
        <v>522664.97443225863</v>
      </c>
      <c r="H79" s="10" t="s">
        <v>163</v>
      </c>
      <c r="I79" s="10" t="s">
        <v>162</v>
      </c>
    </row>
    <row r="80" spans="1:9" x14ac:dyDescent="0.35">
      <c r="A80" s="59" t="s">
        <v>148</v>
      </c>
      <c r="B80" s="59" t="str">
        <f>+VLOOKUP(Tabla1[[#This Row],[Contrato]],H:I,2,0)</f>
        <v>Petrolera Cárdenas Mora</v>
      </c>
      <c r="C80" s="59" t="s">
        <v>244</v>
      </c>
      <c r="D80" s="60" t="s">
        <v>240</v>
      </c>
      <c r="E80" s="61">
        <v>1443649.4086553487</v>
      </c>
      <c r="H80" s="10" t="s">
        <v>68</v>
      </c>
      <c r="I80" s="10" t="s">
        <v>123</v>
      </c>
    </row>
    <row r="81" spans="1:9" x14ac:dyDescent="0.35">
      <c r="A81" s="59" t="s">
        <v>148</v>
      </c>
      <c r="B81" s="59" t="str">
        <f>+VLOOKUP(Tabla1[[#This Row],[Contrato]],H:I,2,0)</f>
        <v>Petrolera Cárdenas Mora</v>
      </c>
      <c r="C81" s="59" t="s">
        <v>244</v>
      </c>
      <c r="D81" s="60" t="s">
        <v>260</v>
      </c>
      <c r="E81" s="61">
        <v>2497523.0511764633</v>
      </c>
      <c r="H81" s="10" t="s">
        <v>69</v>
      </c>
      <c r="I81" s="10" t="s">
        <v>124</v>
      </c>
    </row>
    <row r="82" spans="1:9" x14ac:dyDescent="0.35">
      <c r="A82" s="59" t="s">
        <v>148</v>
      </c>
      <c r="B82" s="59" t="str">
        <f>+VLOOKUP(Tabla1[[#This Row],[Contrato]],H:I,2,0)</f>
        <v>Petrolera Cárdenas Mora</v>
      </c>
      <c r="C82" s="59" t="s">
        <v>244</v>
      </c>
      <c r="D82" s="60" t="s">
        <v>267</v>
      </c>
      <c r="E82" s="61">
        <v>654932.20611024776</v>
      </c>
      <c r="H82" s="10" t="s">
        <v>132</v>
      </c>
      <c r="I82" s="10" t="s">
        <v>122</v>
      </c>
    </row>
    <row r="83" spans="1:9" x14ac:dyDescent="0.35">
      <c r="A83" s="59" t="s">
        <v>148</v>
      </c>
      <c r="B83" s="59" t="str">
        <f>+VLOOKUP(Tabla1[[#This Row],[Contrato]],H:I,2,0)</f>
        <v>Petrolera Cárdenas Mora</v>
      </c>
      <c r="C83" s="59" t="s">
        <v>244</v>
      </c>
      <c r="D83" s="60" t="s">
        <v>280</v>
      </c>
      <c r="E83" s="61">
        <v>307053.1263524188</v>
      </c>
      <c r="H83" s="10" t="s">
        <v>70</v>
      </c>
      <c r="I83" s="10" t="s">
        <v>122</v>
      </c>
    </row>
    <row r="84" spans="1:9" x14ac:dyDescent="0.35">
      <c r="A84" s="59" t="s">
        <v>148</v>
      </c>
      <c r="B84" s="59" t="str">
        <f>+VLOOKUP(Tabla1[[#This Row],[Contrato]],H:I,2,0)</f>
        <v>Petrolera Cárdenas Mora</v>
      </c>
      <c r="C84" s="59" t="s">
        <v>245</v>
      </c>
      <c r="D84" s="60" t="s">
        <v>205</v>
      </c>
      <c r="E84" s="61">
        <v>199870.73017858289</v>
      </c>
      <c r="H84" s="10" t="s">
        <v>164</v>
      </c>
      <c r="I84" s="10" t="s">
        <v>165</v>
      </c>
    </row>
    <row r="85" spans="1:9" x14ac:dyDescent="0.35">
      <c r="A85" s="59" t="s">
        <v>148</v>
      </c>
      <c r="B85" s="59" t="str">
        <f>+VLOOKUP(Tabla1[[#This Row],[Contrato]],H:I,2,0)</f>
        <v>Petrolera Cárdenas Mora</v>
      </c>
      <c r="C85" s="59" t="s">
        <v>245</v>
      </c>
      <c r="D85" s="60" t="s">
        <v>206</v>
      </c>
      <c r="E85" s="61">
        <v>163776.85809347194</v>
      </c>
      <c r="H85" s="10" t="s">
        <v>71</v>
      </c>
      <c r="I85" s="10" t="s">
        <v>122</v>
      </c>
    </row>
    <row r="86" spans="1:9" x14ac:dyDescent="0.35">
      <c r="A86" s="59" t="s">
        <v>148</v>
      </c>
      <c r="B86" s="59" t="str">
        <f>+VLOOKUP(Tabla1[[#This Row],[Contrato]],H:I,2,0)</f>
        <v>Petrolera Cárdenas Mora</v>
      </c>
      <c r="C86" s="59" t="s">
        <v>245</v>
      </c>
      <c r="D86" s="60" t="s">
        <v>207</v>
      </c>
      <c r="E86" s="61">
        <v>178068.35494109502</v>
      </c>
      <c r="H86" s="10" t="s">
        <v>133</v>
      </c>
      <c r="I86" s="10" t="s">
        <v>122</v>
      </c>
    </row>
    <row r="87" spans="1:9" x14ac:dyDescent="0.35">
      <c r="A87" s="59" t="s">
        <v>148</v>
      </c>
      <c r="B87" s="59" t="str">
        <f>+VLOOKUP(Tabla1[[#This Row],[Contrato]],H:I,2,0)</f>
        <v>Petrolera Cárdenas Mora</v>
      </c>
      <c r="C87" s="59" t="s">
        <v>245</v>
      </c>
      <c r="D87" s="60" t="s">
        <v>208</v>
      </c>
      <c r="E87" s="61">
        <v>115945.22604686885</v>
      </c>
      <c r="H87" s="10" t="s">
        <v>166</v>
      </c>
      <c r="I87" s="10" t="s">
        <v>167</v>
      </c>
    </row>
    <row r="88" spans="1:9" x14ac:dyDescent="0.35">
      <c r="A88" s="59" t="s">
        <v>148</v>
      </c>
      <c r="B88" s="59" t="str">
        <f>+VLOOKUP(Tabla1[[#This Row],[Contrato]],H:I,2,0)</f>
        <v>Petrolera Cárdenas Mora</v>
      </c>
      <c r="C88" s="59" t="s">
        <v>245</v>
      </c>
      <c r="D88" s="60" t="s">
        <v>209</v>
      </c>
      <c r="E88" s="61">
        <v>194586.3900804306</v>
      </c>
      <c r="H88" s="10" t="s">
        <v>134</v>
      </c>
      <c r="I88" s="10" t="s">
        <v>118</v>
      </c>
    </row>
    <row r="89" spans="1:9" x14ac:dyDescent="0.35">
      <c r="A89" s="59" t="s">
        <v>148</v>
      </c>
      <c r="B89" s="59" t="str">
        <f>+VLOOKUP(Tabla1[[#This Row],[Contrato]],H:I,2,0)</f>
        <v>Petrolera Cárdenas Mora</v>
      </c>
      <c r="C89" s="59" t="s">
        <v>245</v>
      </c>
      <c r="D89" s="60" t="s">
        <v>210</v>
      </c>
      <c r="E89" s="61">
        <v>69524.159315015204</v>
      </c>
      <c r="H89" s="10" t="s">
        <v>168</v>
      </c>
      <c r="I89" s="10" t="s">
        <v>167</v>
      </c>
    </row>
    <row r="90" spans="1:9" x14ac:dyDescent="0.35">
      <c r="A90" s="59" t="s">
        <v>148</v>
      </c>
      <c r="B90" s="59" t="str">
        <f>+VLOOKUP(Tabla1[[#This Row],[Contrato]],H:I,2,0)</f>
        <v>Petrolera Cárdenas Mora</v>
      </c>
      <c r="C90" s="59" t="s">
        <v>245</v>
      </c>
      <c r="D90" s="60" t="s">
        <v>211</v>
      </c>
      <c r="E90" s="61">
        <v>197922.09005243707</v>
      </c>
      <c r="H90" s="10" t="s">
        <v>169</v>
      </c>
      <c r="I90" s="10" t="s">
        <v>82</v>
      </c>
    </row>
    <row r="91" spans="1:9" x14ac:dyDescent="0.35">
      <c r="A91" s="59" t="s">
        <v>148</v>
      </c>
      <c r="B91" s="59" t="str">
        <f>+VLOOKUP(Tabla1[[#This Row],[Contrato]],H:I,2,0)</f>
        <v>Petrolera Cárdenas Mora</v>
      </c>
      <c r="C91" s="59" t="s">
        <v>245</v>
      </c>
      <c r="D91" s="60" t="s">
        <v>212</v>
      </c>
      <c r="E91" s="61">
        <v>374285.93648289761</v>
      </c>
      <c r="H91" s="10" t="s">
        <v>135</v>
      </c>
      <c r="I91" s="10" t="s">
        <v>170</v>
      </c>
    </row>
    <row r="92" spans="1:9" x14ac:dyDescent="0.35">
      <c r="A92" s="59" t="s">
        <v>148</v>
      </c>
      <c r="B92" s="59" t="str">
        <f>+VLOOKUP(Tabla1[[#This Row],[Contrato]],H:I,2,0)</f>
        <v>Petrolera Cárdenas Mora</v>
      </c>
      <c r="C92" s="59" t="s">
        <v>245</v>
      </c>
      <c r="D92" s="60" t="s">
        <v>213</v>
      </c>
      <c r="E92" s="61">
        <v>27218791.272977445</v>
      </c>
      <c r="H92" s="10" t="s">
        <v>136</v>
      </c>
      <c r="I92" s="10" t="s">
        <v>170</v>
      </c>
    </row>
    <row r="93" spans="1:9" x14ac:dyDescent="0.35">
      <c r="A93" s="59" t="s">
        <v>148</v>
      </c>
      <c r="B93" s="59" t="str">
        <f>+VLOOKUP(Tabla1[[#This Row],[Contrato]],H:I,2,0)</f>
        <v>Petrolera Cárdenas Mora</v>
      </c>
      <c r="C93" s="59" t="s">
        <v>245</v>
      </c>
      <c r="D93" s="60" t="s">
        <v>214</v>
      </c>
      <c r="E93" s="61">
        <v>1214847.5090206345</v>
      </c>
      <c r="H93" s="10" t="s">
        <v>137</v>
      </c>
      <c r="I93" s="10" t="s">
        <v>111</v>
      </c>
    </row>
    <row r="94" spans="1:9" x14ac:dyDescent="0.35">
      <c r="A94" s="59" t="s">
        <v>148</v>
      </c>
      <c r="B94" s="59" t="str">
        <f>+VLOOKUP(Tabla1[[#This Row],[Contrato]],H:I,2,0)</f>
        <v>Petrolera Cárdenas Mora</v>
      </c>
      <c r="C94" s="59" t="s">
        <v>245</v>
      </c>
      <c r="D94" s="60" t="s">
        <v>215</v>
      </c>
      <c r="E94" s="61">
        <v>1727434.1536563912</v>
      </c>
      <c r="H94" s="10" t="s">
        <v>138</v>
      </c>
      <c r="I94" s="10" t="s">
        <v>170</v>
      </c>
    </row>
    <row r="95" spans="1:9" x14ac:dyDescent="0.35">
      <c r="A95" s="59" t="s">
        <v>148</v>
      </c>
      <c r="B95" s="59" t="str">
        <f>+VLOOKUP(Tabla1[[#This Row],[Contrato]],H:I,2,0)</f>
        <v>Petrolera Cárdenas Mora</v>
      </c>
      <c r="C95" s="59" t="s">
        <v>245</v>
      </c>
      <c r="D95" s="60" t="s">
        <v>216</v>
      </c>
      <c r="E95" s="61">
        <v>1447592.6492595654</v>
      </c>
      <c r="H95" s="10" t="s">
        <v>171</v>
      </c>
      <c r="I95" s="10" t="s">
        <v>115</v>
      </c>
    </row>
    <row r="96" spans="1:9" x14ac:dyDescent="0.35">
      <c r="A96" s="59" t="s">
        <v>148</v>
      </c>
      <c r="B96" s="59" t="str">
        <f>+VLOOKUP(Tabla1[[#This Row],[Contrato]],H:I,2,0)</f>
        <v>Petrolera Cárdenas Mora</v>
      </c>
      <c r="C96" s="59" t="s">
        <v>245</v>
      </c>
      <c r="D96" s="60" t="s">
        <v>217</v>
      </c>
      <c r="E96" s="61">
        <v>2011012.6144022325</v>
      </c>
      <c r="H96" s="10" t="s">
        <v>139</v>
      </c>
      <c r="I96" s="10" t="s">
        <v>118</v>
      </c>
    </row>
    <row r="97" spans="1:9" x14ac:dyDescent="0.35">
      <c r="A97" s="59" t="s">
        <v>148</v>
      </c>
      <c r="B97" s="59" t="str">
        <f>+VLOOKUP(Tabla1[[#This Row],[Contrato]],H:I,2,0)</f>
        <v>Petrolera Cárdenas Mora</v>
      </c>
      <c r="C97" s="59" t="s">
        <v>245</v>
      </c>
      <c r="D97" s="60" t="s">
        <v>218</v>
      </c>
      <c r="E97" s="61">
        <v>1409119.1536334169</v>
      </c>
      <c r="H97" s="10" t="s">
        <v>172</v>
      </c>
      <c r="I97" s="10" t="s">
        <v>118</v>
      </c>
    </row>
    <row r="98" spans="1:9" x14ac:dyDescent="0.35">
      <c r="A98" s="59" t="s">
        <v>148</v>
      </c>
      <c r="B98" s="59" t="str">
        <f>+VLOOKUP(Tabla1[[#This Row],[Contrato]],H:I,2,0)</f>
        <v>Petrolera Cárdenas Mora</v>
      </c>
      <c r="C98" s="59" t="s">
        <v>245</v>
      </c>
      <c r="D98" s="60" t="s">
        <v>219</v>
      </c>
      <c r="E98" s="61">
        <v>547133.4254108516</v>
      </c>
      <c r="H98" s="10" t="s">
        <v>140</v>
      </c>
      <c r="I98" s="10" t="s">
        <v>170</v>
      </c>
    </row>
    <row r="99" spans="1:9" x14ac:dyDescent="0.35">
      <c r="A99" s="59" t="s">
        <v>148</v>
      </c>
      <c r="B99" s="59" t="str">
        <f>+VLOOKUP(Tabla1[[#This Row],[Contrato]],H:I,2,0)</f>
        <v>Petrolera Cárdenas Mora</v>
      </c>
      <c r="C99" s="59" t="s">
        <v>245</v>
      </c>
      <c r="D99" s="60" t="s">
        <v>220</v>
      </c>
      <c r="E99" s="61">
        <v>1239943.929529726</v>
      </c>
      <c r="H99" s="10" t="s">
        <v>173</v>
      </c>
      <c r="I99" s="10" t="s">
        <v>167</v>
      </c>
    </row>
    <row r="100" spans="1:9" x14ac:dyDescent="0.35">
      <c r="A100" s="59" t="s">
        <v>148</v>
      </c>
      <c r="B100" s="59" t="str">
        <f>+VLOOKUP(Tabla1[[#This Row],[Contrato]],H:I,2,0)</f>
        <v>Petrolera Cárdenas Mora</v>
      </c>
      <c r="C100" s="59" t="s">
        <v>245</v>
      </c>
      <c r="D100" s="60" t="s">
        <v>240</v>
      </c>
      <c r="E100" s="61">
        <v>6607095.1093653375</v>
      </c>
      <c r="H100" s="10" t="s">
        <v>141</v>
      </c>
      <c r="I100" s="10" t="s">
        <v>170</v>
      </c>
    </row>
    <row r="101" spans="1:9" x14ac:dyDescent="0.35">
      <c r="A101" s="59" t="s">
        <v>148</v>
      </c>
      <c r="B101" s="59" t="str">
        <f>+VLOOKUP(Tabla1[[#This Row],[Contrato]],H:I,2,0)</f>
        <v>Petrolera Cárdenas Mora</v>
      </c>
      <c r="C101" s="59" t="s">
        <v>245</v>
      </c>
      <c r="D101" s="60" t="s">
        <v>260</v>
      </c>
      <c r="E101" s="61">
        <v>7823672.8675221903</v>
      </c>
      <c r="H101" s="10" t="s">
        <v>142</v>
      </c>
      <c r="I101" s="10" t="s">
        <v>170</v>
      </c>
    </row>
    <row r="102" spans="1:9" x14ac:dyDescent="0.35">
      <c r="A102" s="59" t="s">
        <v>148</v>
      </c>
      <c r="B102" s="59" t="str">
        <f>+VLOOKUP(Tabla1[[#This Row],[Contrato]],H:I,2,0)</f>
        <v>Petrolera Cárdenas Mora</v>
      </c>
      <c r="C102" s="59" t="s">
        <v>245</v>
      </c>
      <c r="D102" s="60" t="s">
        <v>267</v>
      </c>
      <c r="E102" s="61">
        <v>726595.05641770712</v>
      </c>
      <c r="H102" s="10" t="s">
        <v>143</v>
      </c>
      <c r="I102" s="10" t="s">
        <v>170</v>
      </c>
    </row>
    <row r="103" spans="1:9" x14ac:dyDescent="0.35">
      <c r="A103" s="59" t="s">
        <v>148</v>
      </c>
      <c r="B103" s="59" t="str">
        <f>+VLOOKUP(Tabla1[[#This Row],[Contrato]],H:I,2,0)</f>
        <v>Petrolera Cárdenas Mora</v>
      </c>
      <c r="C103" s="59" t="s">
        <v>245</v>
      </c>
      <c r="D103" s="60" t="s">
        <v>280</v>
      </c>
      <c r="E103" s="61">
        <v>728150.17555910791</v>
      </c>
      <c r="H103" s="10" t="s">
        <v>174</v>
      </c>
      <c r="I103" s="10" t="s">
        <v>82</v>
      </c>
    </row>
    <row r="104" spans="1:9" x14ac:dyDescent="0.35">
      <c r="A104" s="59" t="s">
        <v>150</v>
      </c>
      <c r="B104" s="59" t="str">
        <f>+VLOOKUP(Tabla1[[#This Row],[Contrato]],H:I,2,0)</f>
        <v>Deutsche Erdoel México</v>
      </c>
      <c r="C104" s="59" t="s">
        <v>244</v>
      </c>
      <c r="D104" s="60" t="s">
        <v>211</v>
      </c>
      <c r="E104" s="61">
        <v>270250.97308006062</v>
      </c>
      <c r="H104" s="10" t="s">
        <v>144</v>
      </c>
      <c r="I104" s="10" t="s">
        <v>170</v>
      </c>
    </row>
    <row r="105" spans="1:9" x14ac:dyDescent="0.35">
      <c r="A105" s="59" t="s">
        <v>150</v>
      </c>
      <c r="B105" s="59" t="str">
        <f>+VLOOKUP(Tabla1[[#This Row],[Contrato]],H:I,2,0)</f>
        <v>Deutsche Erdoel México</v>
      </c>
      <c r="C105" s="59" t="s">
        <v>244</v>
      </c>
      <c r="D105" s="60" t="s">
        <v>215</v>
      </c>
      <c r="E105" s="61">
        <v>2865.7769836045018</v>
      </c>
      <c r="H105" s="10" t="s">
        <v>145</v>
      </c>
      <c r="I105" s="10" t="s">
        <v>170</v>
      </c>
    </row>
    <row r="106" spans="1:9" x14ac:dyDescent="0.35">
      <c r="A106" s="59" t="s">
        <v>150</v>
      </c>
      <c r="B106" s="59" t="str">
        <f>+VLOOKUP(Tabla1[[#This Row],[Contrato]],H:I,2,0)</f>
        <v>Deutsche Erdoel México</v>
      </c>
      <c r="C106" s="59" t="s">
        <v>244</v>
      </c>
      <c r="D106" s="60" t="s">
        <v>217</v>
      </c>
      <c r="E106" s="61">
        <v>489259.67443672859</v>
      </c>
      <c r="H106" s="10" t="s">
        <v>175</v>
      </c>
      <c r="I106" s="10" t="s">
        <v>176</v>
      </c>
    </row>
    <row r="107" spans="1:9" x14ac:dyDescent="0.35">
      <c r="A107" s="59" t="s">
        <v>150</v>
      </c>
      <c r="B107" s="59" t="str">
        <f>+VLOOKUP(Tabla1[[#This Row],[Contrato]],H:I,2,0)</f>
        <v>Deutsche Erdoel México</v>
      </c>
      <c r="C107" s="59" t="s">
        <v>244</v>
      </c>
      <c r="D107" s="60" t="s">
        <v>218</v>
      </c>
      <c r="E107" s="61">
        <v>406256.95</v>
      </c>
      <c r="H107" s="10" t="s">
        <v>177</v>
      </c>
      <c r="I107" s="10" t="s">
        <v>176</v>
      </c>
    </row>
    <row r="108" spans="1:9" x14ac:dyDescent="0.35">
      <c r="A108" s="59" t="s">
        <v>150</v>
      </c>
      <c r="B108" s="59" t="str">
        <f>+VLOOKUP(Tabla1[[#This Row],[Contrato]],H:I,2,0)</f>
        <v>Deutsche Erdoel México</v>
      </c>
      <c r="C108" s="59" t="s">
        <v>244</v>
      </c>
      <c r="D108" s="60" t="s">
        <v>219</v>
      </c>
      <c r="E108" s="61">
        <v>326710.07295146846</v>
      </c>
      <c r="H108" s="10" t="s">
        <v>178</v>
      </c>
      <c r="I108" s="10" t="s">
        <v>117</v>
      </c>
    </row>
    <row r="109" spans="1:9" x14ac:dyDescent="0.35">
      <c r="A109" s="59" t="s">
        <v>150</v>
      </c>
      <c r="B109" s="59" t="str">
        <f>+VLOOKUP(Tabla1[[#This Row],[Contrato]],H:I,2,0)</f>
        <v>Deutsche Erdoel México</v>
      </c>
      <c r="C109" s="59" t="s">
        <v>244</v>
      </c>
      <c r="D109" s="60" t="s">
        <v>220</v>
      </c>
      <c r="E109" s="61">
        <v>53974.655324578278</v>
      </c>
      <c r="H109" s="10" t="s">
        <v>179</v>
      </c>
      <c r="I109" s="10" t="s">
        <v>82</v>
      </c>
    </row>
    <row r="110" spans="1:9" x14ac:dyDescent="0.35">
      <c r="A110" s="59" t="s">
        <v>150</v>
      </c>
      <c r="B110" s="59" t="str">
        <f>+VLOOKUP(Tabla1[[#This Row],[Contrato]],H:I,2,0)</f>
        <v>Deutsche Erdoel México</v>
      </c>
      <c r="C110" s="59" t="s">
        <v>244</v>
      </c>
      <c r="D110" s="60" t="s">
        <v>240</v>
      </c>
      <c r="E110" s="61">
        <v>42197.357686007825</v>
      </c>
      <c r="H110" s="10" t="s">
        <v>180</v>
      </c>
      <c r="I110" s="10" t="s">
        <v>151</v>
      </c>
    </row>
    <row r="111" spans="1:9" x14ac:dyDescent="0.35">
      <c r="A111" s="59" t="s">
        <v>150</v>
      </c>
      <c r="B111" s="59" t="str">
        <f>+VLOOKUP(Tabla1[[#This Row],[Contrato]],H:I,2,0)</f>
        <v>Deutsche Erdoel México</v>
      </c>
      <c r="C111" s="59" t="s">
        <v>244</v>
      </c>
      <c r="D111" s="60" t="s">
        <v>260</v>
      </c>
      <c r="E111" s="61">
        <v>869397.46132314159</v>
      </c>
      <c r="H111" s="10" t="s">
        <v>181</v>
      </c>
      <c r="I111" s="10" t="s">
        <v>85</v>
      </c>
    </row>
    <row r="112" spans="1:9" x14ac:dyDescent="0.35">
      <c r="A112" s="59" t="s">
        <v>150</v>
      </c>
      <c r="B112" s="59" t="str">
        <f>+VLOOKUP(Tabla1[[#This Row],[Contrato]],H:I,2,0)</f>
        <v>Deutsche Erdoel México</v>
      </c>
      <c r="C112" s="59" t="s">
        <v>244</v>
      </c>
      <c r="D112" s="60" t="s">
        <v>267</v>
      </c>
      <c r="E112" s="61">
        <v>532554.98761513946</v>
      </c>
      <c r="H112" s="10" t="s">
        <v>182</v>
      </c>
      <c r="I112" s="10" t="s">
        <v>167</v>
      </c>
    </row>
    <row r="113" spans="1:9" x14ac:dyDescent="0.35">
      <c r="A113" s="59" t="s">
        <v>150</v>
      </c>
      <c r="B113" s="59" t="str">
        <f>+VLOOKUP(Tabla1[[#This Row],[Contrato]],H:I,2,0)</f>
        <v>Deutsche Erdoel México</v>
      </c>
      <c r="C113" s="59" t="s">
        <v>244</v>
      </c>
      <c r="D113" s="60" t="s">
        <v>280</v>
      </c>
      <c r="E113" s="61">
        <v>368381.77</v>
      </c>
      <c r="H113" s="10" t="s">
        <v>183</v>
      </c>
      <c r="I113" s="10" t="s">
        <v>167</v>
      </c>
    </row>
    <row r="114" spans="1:9" x14ac:dyDescent="0.35">
      <c r="A114" s="59" t="s">
        <v>150</v>
      </c>
      <c r="B114" s="59" t="str">
        <f>+VLOOKUP(Tabla1[[#This Row],[Contrato]],H:I,2,0)</f>
        <v>Deutsche Erdoel México</v>
      </c>
      <c r="C114" s="59" t="s">
        <v>245</v>
      </c>
      <c r="D114" s="60" t="s">
        <v>204</v>
      </c>
      <c r="E114" s="61">
        <v>199654.95281781402</v>
      </c>
      <c r="H114" s="10" t="s">
        <v>184</v>
      </c>
      <c r="I114" s="10" t="s">
        <v>115</v>
      </c>
    </row>
    <row r="115" spans="1:9" x14ac:dyDescent="0.35">
      <c r="A115" s="59" t="s">
        <v>150</v>
      </c>
      <c r="B115" s="59" t="str">
        <f>+VLOOKUP(Tabla1[[#This Row],[Contrato]],H:I,2,0)</f>
        <v>Deutsche Erdoel México</v>
      </c>
      <c r="C115" s="59" t="s">
        <v>245</v>
      </c>
      <c r="D115" s="60" t="s">
        <v>205</v>
      </c>
      <c r="E115" s="61">
        <v>132737.35021810644</v>
      </c>
      <c r="H115" s="10" t="s">
        <v>185</v>
      </c>
      <c r="I115" s="10" t="s">
        <v>82</v>
      </c>
    </row>
    <row r="116" spans="1:9" x14ac:dyDescent="0.35">
      <c r="A116" s="59" t="s">
        <v>150</v>
      </c>
      <c r="B116" s="59" t="str">
        <f>+VLOOKUP(Tabla1[[#This Row],[Contrato]],H:I,2,0)</f>
        <v>Deutsche Erdoel México</v>
      </c>
      <c r="C116" s="59" t="s">
        <v>245</v>
      </c>
      <c r="D116" s="60" t="s">
        <v>206</v>
      </c>
      <c r="E116" s="61">
        <v>57808.745166289002</v>
      </c>
      <c r="H116" s="10" t="s">
        <v>186</v>
      </c>
      <c r="I116" s="10" t="s">
        <v>109</v>
      </c>
    </row>
    <row r="117" spans="1:9" x14ac:dyDescent="0.35">
      <c r="A117" s="59" t="s">
        <v>150</v>
      </c>
      <c r="B117" s="59" t="str">
        <f>+VLOOKUP(Tabla1[[#This Row],[Contrato]],H:I,2,0)</f>
        <v>Deutsche Erdoel México</v>
      </c>
      <c r="C117" s="59" t="s">
        <v>245</v>
      </c>
      <c r="D117" s="60" t="s">
        <v>207</v>
      </c>
      <c r="E117" s="61">
        <v>121353.6457283645</v>
      </c>
      <c r="H117" s="10" t="s">
        <v>187</v>
      </c>
      <c r="I117" s="10" t="s">
        <v>170</v>
      </c>
    </row>
    <row r="118" spans="1:9" x14ac:dyDescent="0.35">
      <c r="A118" s="59" t="s">
        <v>150</v>
      </c>
      <c r="B118" s="59" t="str">
        <f>+VLOOKUP(Tabla1[[#This Row],[Contrato]],H:I,2,0)</f>
        <v>Deutsche Erdoel México</v>
      </c>
      <c r="C118" s="59" t="s">
        <v>245</v>
      </c>
      <c r="D118" s="60" t="s">
        <v>208</v>
      </c>
      <c r="E118" s="61">
        <v>285879.42940912378</v>
      </c>
      <c r="H118" s="10" t="s">
        <v>188</v>
      </c>
      <c r="I118" s="10" t="s">
        <v>189</v>
      </c>
    </row>
    <row r="119" spans="1:9" x14ac:dyDescent="0.35">
      <c r="A119" s="59" t="s">
        <v>150</v>
      </c>
      <c r="B119" s="59" t="str">
        <f>+VLOOKUP(Tabla1[[#This Row],[Contrato]],H:I,2,0)</f>
        <v>Deutsche Erdoel México</v>
      </c>
      <c r="C119" s="59" t="s">
        <v>245</v>
      </c>
      <c r="D119" s="60" t="s">
        <v>209</v>
      </c>
      <c r="E119" s="61">
        <v>233610.22142866411</v>
      </c>
      <c r="H119" s="10" t="s">
        <v>190</v>
      </c>
      <c r="I119" s="10" t="s">
        <v>151</v>
      </c>
    </row>
    <row r="120" spans="1:9" x14ac:dyDescent="0.35">
      <c r="A120" s="59" t="s">
        <v>150</v>
      </c>
      <c r="B120" s="59" t="str">
        <f>+VLOOKUP(Tabla1[[#This Row],[Contrato]],H:I,2,0)</f>
        <v>Deutsche Erdoel México</v>
      </c>
      <c r="C120" s="59" t="s">
        <v>245</v>
      </c>
      <c r="D120" s="60" t="s">
        <v>210</v>
      </c>
      <c r="E120" s="61">
        <v>130543.80926489134</v>
      </c>
      <c r="H120" s="10" t="s">
        <v>191</v>
      </c>
      <c r="I120" s="10" t="s">
        <v>151</v>
      </c>
    </row>
    <row r="121" spans="1:9" x14ac:dyDescent="0.35">
      <c r="A121" s="59" t="s">
        <v>150</v>
      </c>
      <c r="B121" s="59" t="str">
        <f>+VLOOKUP(Tabla1[[#This Row],[Contrato]],H:I,2,0)</f>
        <v>Deutsche Erdoel México</v>
      </c>
      <c r="C121" s="59" t="s">
        <v>245</v>
      </c>
      <c r="D121" s="60" t="s">
        <v>211</v>
      </c>
      <c r="E121" s="61">
        <v>4219082.6228033965</v>
      </c>
      <c r="H121" s="10" t="s">
        <v>192</v>
      </c>
      <c r="I121" s="10" t="s">
        <v>82</v>
      </c>
    </row>
    <row r="122" spans="1:9" x14ac:dyDescent="0.35">
      <c r="A122" s="59" t="s">
        <v>150</v>
      </c>
      <c r="B122" s="59" t="str">
        <f>+VLOOKUP(Tabla1[[#This Row],[Contrato]],H:I,2,0)</f>
        <v>Deutsche Erdoel México</v>
      </c>
      <c r="C122" s="59" t="s">
        <v>245</v>
      </c>
      <c r="D122" s="60" t="s">
        <v>212</v>
      </c>
      <c r="E122" s="61">
        <v>1144215.0079241868</v>
      </c>
    </row>
    <row r="123" spans="1:9" x14ac:dyDescent="0.35">
      <c r="A123" s="59" t="s">
        <v>150</v>
      </c>
      <c r="B123" s="59" t="str">
        <f>+VLOOKUP(Tabla1[[#This Row],[Contrato]],H:I,2,0)</f>
        <v>Deutsche Erdoel México</v>
      </c>
      <c r="C123" s="59" t="s">
        <v>245</v>
      </c>
      <c r="D123" s="60" t="s">
        <v>213</v>
      </c>
      <c r="E123" s="61">
        <v>8623122.1875417549</v>
      </c>
    </row>
    <row r="124" spans="1:9" x14ac:dyDescent="0.35">
      <c r="A124" s="59" t="s">
        <v>150</v>
      </c>
      <c r="B124" s="59" t="str">
        <f>+VLOOKUP(Tabla1[[#This Row],[Contrato]],H:I,2,0)</f>
        <v>Deutsche Erdoel México</v>
      </c>
      <c r="C124" s="59" t="s">
        <v>245</v>
      </c>
      <c r="D124" s="60" t="s">
        <v>214</v>
      </c>
      <c r="E124" s="61">
        <v>2066273.531532347</v>
      </c>
    </row>
    <row r="125" spans="1:9" x14ac:dyDescent="0.35">
      <c r="A125" s="59" t="s">
        <v>150</v>
      </c>
      <c r="B125" s="59" t="str">
        <f>+VLOOKUP(Tabla1[[#This Row],[Contrato]],H:I,2,0)</f>
        <v>Deutsche Erdoel México</v>
      </c>
      <c r="C125" s="59" t="s">
        <v>245</v>
      </c>
      <c r="D125" s="60" t="s">
        <v>215</v>
      </c>
      <c r="E125" s="61">
        <v>988937.67561550054</v>
      </c>
    </row>
    <row r="126" spans="1:9" x14ac:dyDescent="0.35">
      <c r="A126" s="59" t="s">
        <v>150</v>
      </c>
      <c r="B126" s="59" t="str">
        <f>+VLOOKUP(Tabla1[[#This Row],[Contrato]],H:I,2,0)</f>
        <v>Deutsche Erdoel México</v>
      </c>
      <c r="C126" s="59" t="s">
        <v>245</v>
      </c>
      <c r="D126" s="60" t="s">
        <v>216</v>
      </c>
      <c r="E126" s="61">
        <v>1330915.0051382</v>
      </c>
    </row>
    <row r="127" spans="1:9" x14ac:dyDescent="0.35">
      <c r="A127" s="59" t="s">
        <v>150</v>
      </c>
      <c r="B127" s="59" t="str">
        <f>+VLOOKUP(Tabla1[[#This Row],[Contrato]],H:I,2,0)</f>
        <v>Deutsche Erdoel México</v>
      </c>
      <c r="C127" s="59" t="s">
        <v>245</v>
      </c>
      <c r="D127" s="60" t="s">
        <v>217</v>
      </c>
      <c r="E127" s="61">
        <v>1202510.7779229435</v>
      </c>
    </row>
    <row r="128" spans="1:9" x14ac:dyDescent="0.35">
      <c r="A128" s="59" t="s">
        <v>150</v>
      </c>
      <c r="B128" s="59" t="str">
        <f>+VLOOKUP(Tabla1[[#This Row],[Contrato]],H:I,2,0)</f>
        <v>Deutsche Erdoel México</v>
      </c>
      <c r="C128" s="59" t="s">
        <v>245</v>
      </c>
      <c r="D128" s="60" t="s">
        <v>218</v>
      </c>
      <c r="E128" s="61">
        <v>998738.65923683136</v>
      </c>
    </row>
    <row r="129" spans="1:5" x14ac:dyDescent="0.35">
      <c r="A129" s="59" t="s">
        <v>150</v>
      </c>
      <c r="B129" s="59" t="str">
        <f>+VLOOKUP(Tabla1[[#This Row],[Contrato]],H:I,2,0)</f>
        <v>Deutsche Erdoel México</v>
      </c>
      <c r="C129" s="59" t="s">
        <v>245</v>
      </c>
      <c r="D129" s="60" t="s">
        <v>219</v>
      </c>
      <c r="E129" s="61">
        <v>553825.12738857558</v>
      </c>
    </row>
    <row r="130" spans="1:5" x14ac:dyDescent="0.35">
      <c r="A130" s="59" t="s">
        <v>150</v>
      </c>
      <c r="B130" s="59" t="str">
        <f>+VLOOKUP(Tabla1[[#This Row],[Contrato]],H:I,2,0)</f>
        <v>Deutsche Erdoel México</v>
      </c>
      <c r="C130" s="59" t="s">
        <v>245</v>
      </c>
      <c r="D130" s="60" t="s">
        <v>220</v>
      </c>
      <c r="E130" s="61">
        <v>948699.87151071965</v>
      </c>
    </row>
    <row r="131" spans="1:5" x14ac:dyDescent="0.35">
      <c r="A131" s="59" t="s">
        <v>150</v>
      </c>
      <c r="B131" s="59" t="str">
        <f>+VLOOKUP(Tabla1[[#This Row],[Contrato]],H:I,2,0)</f>
        <v>Deutsche Erdoel México</v>
      </c>
      <c r="C131" s="59" t="s">
        <v>245</v>
      </c>
      <c r="D131" s="60" t="s">
        <v>240</v>
      </c>
      <c r="E131" s="61">
        <v>732649.99960092071</v>
      </c>
    </row>
    <row r="132" spans="1:5" x14ac:dyDescent="0.35">
      <c r="A132" s="59" t="s">
        <v>150</v>
      </c>
      <c r="B132" s="59" t="str">
        <f>+VLOOKUP(Tabla1[[#This Row],[Contrato]],H:I,2,0)</f>
        <v>Deutsche Erdoel México</v>
      </c>
      <c r="C132" s="59" t="s">
        <v>245</v>
      </c>
      <c r="D132" s="60" t="s">
        <v>259</v>
      </c>
      <c r="E132" s="61">
        <v>126652.03918698504</v>
      </c>
    </row>
    <row r="133" spans="1:5" x14ac:dyDescent="0.35">
      <c r="A133" s="59" t="s">
        <v>150</v>
      </c>
      <c r="B133" s="59" t="str">
        <f>+VLOOKUP(Tabla1[[#This Row],[Contrato]],H:I,2,0)</f>
        <v>Deutsche Erdoel México</v>
      </c>
      <c r="C133" s="59" t="s">
        <v>245</v>
      </c>
      <c r="D133" s="60" t="s">
        <v>260</v>
      </c>
      <c r="E133" s="61">
        <v>1312482.5408138444</v>
      </c>
    </row>
    <row r="134" spans="1:5" x14ac:dyDescent="0.35">
      <c r="A134" s="59" t="s">
        <v>150</v>
      </c>
      <c r="B134" s="59" t="str">
        <f>+VLOOKUP(Tabla1[[#This Row],[Contrato]],H:I,2,0)</f>
        <v>Deutsche Erdoel México</v>
      </c>
      <c r="C134" s="59" t="s">
        <v>245</v>
      </c>
      <c r="D134" s="60" t="s">
        <v>267</v>
      </c>
      <c r="E134" s="61">
        <v>957563.88858832279</v>
      </c>
    </row>
    <row r="135" spans="1:5" x14ac:dyDescent="0.35">
      <c r="A135" s="59" t="s">
        <v>150</v>
      </c>
      <c r="B135" s="59" t="str">
        <f>+VLOOKUP(Tabla1[[#This Row],[Contrato]],H:I,2,0)</f>
        <v>Deutsche Erdoel México</v>
      </c>
      <c r="C135" s="59" t="s">
        <v>245</v>
      </c>
      <c r="D135" s="60" t="s">
        <v>280</v>
      </c>
      <c r="E135" s="61">
        <v>836281.73153983091</v>
      </c>
    </row>
    <row r="136" spans="1:5" x14ac:dyDescent="0.35">
      <c r="A136" s="59" t="s">
        <v>7</v>
      </c>
      <c r="B136" s="59" t="str">
        <f>+VLOOKUP(Tabla1[[#This Row],[Contrato]],H:I,2,0)</f>
        <v>Pemex Exploración y Producción</v>
      </c>
      <c r="C136" s="59" t="s">
        <v>242</v>
      </c>
      <c r="D136" s="60" t="s">
        <v>212</v>
      </c>
      <c r="E136" s="61">
        <v>543.37372871449168</v>
      </c>
    </row>
    <row r="137" spans="1:5" x14ac:dyDescent="0.35">
      <c r="A137" s="59" t="s">
        <v>7</v>
      </c>
      <c r="B137" s="59" t="str">
        <f>+VLOOKUP(Tabla1[[#This Row],[Contrato]],H:I,2,0)</f>
        <v>Pemex Exploración y Producción</v>
      </c>
      <c r="C137" s="59" t="s">
        <v>242</v>
      </c>
      <c r="D137" s="60" t="s">
        <v>215</v>
      </c>
      <c r="E137" s="61">
        <v>629.12473794549271</v>
      </c>
    </row>
    <row r="138" spans="1:5" x14ac:dyDescent="0.35">
      <c r="A138" s="59" t="s">
        <v>7</v>
      </c>
      <c r="B138" s="59" t="str">
        <f>+VLOOKUP(Tabla1[[#This Row],[Contrato]],H:I,2,0)</f>
        <v>Pemex Exploración y Producción</v>
      </c>
      <c r="C138" s="59" t="s">
        <v>242</v>
      </c>
      <c r="D138" s="60" t="s">
        <v>220</v>
      </c>
      <c r="E138" s="61">
        <v>630.29382603358465</v>
      </c>
    </row>
    <row r="139" spans="1:5" x14ac:dyDescent="0.35">
      <c r="A139" s="59" t="s">
        <v>7</v>
      </c>
      <c r="B139" s="59" t="str">
        <f>+VLOOKUP(Tabla1[[#This Row],[Contrato]],H:I,2,0)</f>
        <v>Pemex Exploración y Producción</v>
      </c>
      <c r="C139" s="59" t="s">
        <v>242</v>
      </c>
      <c r="D139" s="60" t="s">
        <v>240</v>
      </c>
      <c r="E139" s="61">
        <v>497.13510703458354</v>
      </c>
    </row>
    <row r="140" spans="1:5" x14ac:dyDescent="0.35">
      <c r="A140" s="59" t="s">
        <v>7</v>
      </c>
      <c r="B140" s="59" t="str">
        <f>+VLOOKUP(Tabla1[[#This Row],[Contrato]],H:I,2,0)</f>
        <v>Pemex Exploración y Producción</v>
      </c>
      <c r="C140" s="59" t="s">
        <v>242</v>
      </c>
      <c r="D140" s="60" t="s">
        <v>259</v>
      </c>
      <c r="E140" s="61">
        <v>109.65485290711142</v>
      </c>
    </row>
    <row r="141" spans="1:5" x14ac:dyDescent="0.35">
      <c r="A141" s="59" t="s">
        <v>7</v>
      </c>
      <c r="B141" s="59" t="str">
        <f>+VLOOKUP(Tabla1[[#This Row],[Contrato]],H:I,2,0)</f>
        <v>Pemex Exploración y Producción</v>
      </c>
      <c r="C141" s="59" t="s">
        <v>244</v>
      </c>
      <c r="D141" s="60" t="s">
        <v>199</v>
      </c>
      <c r="E141" s="61">
        <v>803698.1599999998</v>
      </c>
    </row>
    <row r="142" spans="1:5" x14ac:dyDescent="0.35">
      <c r="A142" s="59" t="s">
        <v>7</v>
      </c>
      <c r="B142" s="59" t="str">
        <f>+VLOOKUP(Tabla1[[#This Row],[Contrato]],H:I,2,0)</f>
        <v>Pemex Exploración y Producción</v>
      </c>
      <c r="C142" s="59" t="s">
        <v>244</v>
      </c>
      <c r="D142" s="60" t="s">
        <v>200</v>
      </c>
      <c r="E142" s="61">
        <v>1748319.84</v>
      </c>
    </row>
    <row r="143" spans="1:5" x14ac:dyDescent="0.35">
      <c r="A143" s="59" t="s">
        <v>7</v>
      </c>
      <c r="B143" s="59" t="str">
        <f>+VLOOKUP(Tabla1[[#This Row],[Contrato]],H:I,2,0)</f>
        <v>Pemex Exploración y Producción</v>
      </c>
      <c r="C143" s="59" t="s">
        <v>244</v>
      </c>
      <c r="D143" s="60" t="s">
        <v>201</v>
      </c>
      <c r="E143" s="61">
        <v>2781172.2400000007</v>
      </c>
    </row>
    <row r="144" spans="1:5" x14ac:dyDescent="0.35">
      <c r="A144" s="59" t="s">
        <v>7</v>
      </c>
      <c r="B144" s="59" t="str">
        <f>+VLOOKUP(Tabla1[[#This Row],[Contrato]],H:I,2,0)</f>
        <v>Pemex Exploración y Producción</v>
      </c>
      <c r="C144" s="59" t="s">
        <v>244</v>
      </c>
      <c r="D144" s="60" t="s">
        <v>202</v>
      </c>
      <c r="E144" s="61">
        <v>8813654.0699999984</v>
      </c>
    </row>
    <row r="145" spans="1:5" x14ac:dyDescent="0.35">
      <c r="A145" s="59" t="s">
        <v>7</v>
      </c>
      <c r="B145" s="59" t="str">
        <f>+VLOOKUP(Tabla1[[#This Row],[Contrato]],H:I,2,0)</f>
        <v>Pemex Exploración y Producción</v>
      </c>
      <c r="C145" s="59" t="s">
        <v>244</v>
      </c>
      <c r="D145" s="60" t="s">
        <v>203</v>
      </c>
      <c r="E145" s="61">
        <v>3060410.1299999994</v>
      </c>
    </row>
    <row r="146" spans="1:5" x14ac:dyDescent="0.35">
      <c r="A146" s="59" t="s">
        <v>7</v>
      </c>
      <c r="B146" s="59" t="str">
        <f>+VLOOKUP(Tabla1[[#This Row],[Contrato]],H:I,2,0)</f>
        <v>Pemex Exploración y Producción</v>
      </c>
      <c r="C146" s="59" t="s">
        <v>244</v>
      </c>
      <c r="D146" s="60" t="s">
        <v>204</v>
      </c>
      <c r="E146" s="61">
        <v>2473463.86</v>
      </c>
    </row>
    <row r="147" spans="1:5" x14ac:dyDescent="0.35">
      <c r="A147" s="59" t="s">
        <v>7</v>
      </c>
      <c r="B147" s="59" t="str">
        <f>+VLOOKUP(Tabla1[[#This Row],[Contrato]],H:I,2,0)</f>
        <v>Pemex Exploración y Producción</v>
      </c>
      <c r="C147" s="59" t="s">
        <v>244</v>
      </c>
      <c r="D147" s="60" t="s">
        <v>205</v>
      </c>
      <c r="E147" s="61">
        <v>2260782.13</v>
      </c>
    </row>
    <row r="148" spans="1:5" x14ac:dyDescent="0.35">
      <c r="A148" s="59" t="s">
        <v>7</v>
      </c>
      <c r="B148" s="59" t="str">
        <f>+VLOOKUP(Tabla1[[#This Row],[Contrato]],H:I,2,0)</f>
        <v>Pemex Exploración y Producción</v>
      </c>
      <c r="C148" s="59" t="s">
        <v>244</v>
      </c>
      <c r="D148" s="60" t="s">
        <v>206</v>
      </c>
      <c r="E148" s="61">
        <v>1429974.4200000002</v>
      </c>
    </row>
    <row r="149" spans="1:5" x14ac:dyDescent="0.35">
      <c r="A149" s="59" t="s">
        <v>7</v>
      </c>
      <c r="B149" s="59" t="str">
        <f>+VLOOKUP(Tabla1[[#This Row],[Contrato]],H:I,2,0)</f>
        <v>Pemex Exploración y Producción</v>
      </c>
      <c r="C149" s="59" t="s">
        <v>244</v>
      </c>
      <c r="D149" s="60" t="s">
        <v>207</v>
      </c>
      <c r="E149" s="61">
        <v>2853420.3200000003</v>
      </c>
    </row>
    <row r="150" spans="1:5" x14ac:dyDescent="0.35">
      <c r="A150" s="59" t="s">
        <v>7</v>
      </c>
      <c r="B150" s="59" t="str">
        <f>+VLOOKUP(Tabla1[[#This Row],[Contrato]],H:I,2,0)</f>
        <v>Pemex Exploración y Producción</v>
      </c>
      <c r="C150" s="59" t="s">
        <v>244</v>
      </c>
      <c r="D150" s="60" t="s">
        <v>208</v>
      </c>
      <c r="E150" s="61">
        <v>5755050.7532763267</v>
      </c>
    </row>
    <row r="151" spans="1:5" x14ac:dyDescent="0.35">
      <c r="A151" s="59" t="s">
        <v>7</v>
      </c>
      <c r="B151" s="59" t="str">
        <f>+VLOOKUP(Tabla1[[#This Row],[Contrato]],H:I,2,0)</f>
        <v>Pemex Exploración y Producción</v>
      </c>
      <c r="C151" s="59" t="s">
        <v>244</v>
      </c>
      <c r="D151" s="60" t="s">
        <v>209</v>
      </c>
      <c r="E151" s="61">
        <v>21322554.828281213</v>
      </c>
    </row>
    <row r="152" spans="1:5" x14ac:dyDescent="0.35">
      <c r="A152" s="59" t="s">
        <v>7</v>
      </c>
      <c r="B152" s="59" t="str">
        <f>+VLOOKUP(Tabla1[[#This Row],[Contrato]],H:I,2,0)</f>
        <v>Pemex Exploración y Producción</v>
      </c>
      <c r="C152" s="59" t="s">
        <v>244</v>
      </c>
      <c r="D152" s="60" t="s">
        <v>210</v>
      </c>
      <c r="E152" s="61">
        <v>19179799.111385114</v>
      </c>
    </row>
    <row r="153" spans="1:5" x14ac:dyDescent="0.35">
      <c r="A153" s="59" t="s">
        <v>7</v>
      </c>
      <c r="B153" s="59" t="str">
        <f>+VLOOKUP(Tabla1[[#This Row],[Contrato]],H:I,2,0)</f>
        <v>Pemex Exploración y Producción</v>
      </c>
      <c r="C153" s="59" t="s">
        <v>244</v>
      </c>
      <c r="D153" s="60" t="s">
        <v>211</v>
      </c>
      <c r="E153" s="61">
        <v>14033507.97389047</v>
      </c>
    </row>
    <row r="154" spans="1:5" x14ac:dyDescent="0.35">
      <c r="A154" s="59" t="s">
        <v>7</v>
      </c>
      <c r="B154" s="59" t="str">
        <f>+VLOOKUP(Tabla1[[#This Row],[Contrato]],H:I,2,0)</f>
        <v>Pemex Exploración y Producción</v>
      </c>
      <c r="C154" s="59" t="s">
        <v>244</v>
      </c>
      <c r="D154" s="60" t="s">
        <v>212</v>
      </c>
      <c r="E154" s="61">
        <v>8362611.356754275</v>
      </c>
    </row>
    <row r="155" spans="1:5" x14ac:dyDescent="0.35">
      <c r="A155" s="59" t="s">
        <v>7</v>
      </c>
      <c r="B155" s="59" t="str">
        <f>+VLOOKUP(Tabla1[[#This Row],[Contrato]],H:I,2,0)</f>
        <v>Pemex Exploración y Producción</v>
      </c>
      <c r="C155" s="59" t="s">
        <v>244</v>
      </c>
      <c r="D155" s="60" t="s">
        <v>213</v>
      </c>
      <c r="E155" s="61">
        <v>3672316.7385281604</v>
      </c>
    </row>
    <row r="156" spans="1:5" x14ac:dyDescent="0.35">
      <c r="A156" s="59" t="s">
        <v>7</v>
      </c>
      <c r="B156" s="59" t="str">
        <f>+VLOOKUP(Tabla1[[#This Row],[Contrato]],H:I,2,0)</f>
        <v>Pemex Exploración y Producción</v>
      </c>
      <c r="C156" s="59" t="s">
        <v>244</v>
      </c>
      <c r="D156" s="60" t="s">
        <v>214</v>
      </c>
      <c r="E156" s="61">
        <v>27231634.884378623</v>
      </c>
    </row>
    <row r="157" spans="1:5" x14ac:dyDescent="0.35">
      <c r="A157" s="59" t="s">
        <v>7</v>
      </c>
      <c r="B157" s="59" t="str">
        <f>+VLOOKUP(Tabla1[[#This Row],[Contrato]],H:I,2,0)</f>
        <v>Pemex Exploración y Producción</v>
      </c>
      <c r="C157" s="59" t="s">
        <v>244</v>
      </c>
      <c r="D157" s="60" t="s">
        <v>215</v>
      </c>
      <c r="E157" s="61">
        <v>18018648.346669156</v>
      </c>
    </row>
    <row r="158" spans="1:5" x14ac:dyDescent="0.35">
      <c r="A158" s="59" t="s">
        <v>7</v>
      </c>
      <c r="B158" s="59" t="str">
        <f>+VLOOKUP(Tabla1[[#This Row],[Contrato]],H:I,2,0)</f>
        <v>Pemex Exploración y Producción</v>
      </c>
      <c r="C158" s="59" t="s">
        <v>244</v>
      </c>
      <c r="D158" s="60" t="s">
        <v>216</v>
      </c>
      <c r="E158" s="61">
        <v>8624467.6099350527</v>
      </c>
    </row>
    <row r="159" spans="1:5" x14ac:dyDescent="0.35">
      <c r="A159" s="59" t="s">
        <v>7</v>
      </c>
      <c r="B159" s="59" t="str">
        <f>+VLOOKUP(Tabla1[[#This Row],[Contrato]],H:I,2,0)</f>
        <v>Pemex Exploración y Producción</v>
      </c>
      <c r="C159" s="59" t="s">
        <v>244</v>
      </c>
      <c r="D159" s="60" t="s">
        <v>217</v>
      </c>
      <c r="E159" s="61">
        <v>16983564.027881104</v>
      </c>
    </row>
    <row r="160" spans="1:5" x14ac:dyDescent="0.35">
      <c r="A160" s="59" t="s">
        <v>7</v>
      </c>
      <c r="B160" s="59" t="str">
        <f>+VLOOKUP(Tabla1[[#This Row],[Contrato]],H:I,2,0)</f>
        <v>Pemex Exploración y Producción</v>
      </c>
      <c r="C160" s="59" t="s">
        <v>244</v>
      </c>
      <c r="D160" s="60" t="s">
        <v>218</v>
      </c>
      <c r="E160" s="61">
        <v>16912950.967076644</v>
      </c>
    </row>
    <row r="161" spans="1:5" x14ac:dyDescent="0.35">
      <c r="A161" s="59" t="s">
        <v>7</v>
      </c>
      <c r="B161" s="59" t="str">
        <f>+VLOOKUP(Tabla1[[#This Row],[Contrato]],H:I,2,0)</f>
        <v>Pemex Exploración y Producción</v>
      </c>
      <c r="C161" s="59" t="s">
        <v>244</v>
      </c>
      <c r="D161" s="60" t="s">
        <v>219</v>
      </c>
      <c r="E161" s="61">
        <v>73437026.346502006</v>
      </c>
    </row>
    <row r="162" spans="1:5" x14ac:dyDescent="0.35">
      <c r="A162" s="59" t="s">
        <v>7</v>
      </c>
      <c r="B162" s="59" t="str">
        <f>+VLOOKUP(Tabla1[[#This Row],[Contrato]],H:I,2,0)</f>
        <v>Pemex Exploración y Producción</v>
      </c>
      <c r="C162" s="59" t="s">
        <v>244</v>
      </c>
      <c r="D162" s="60" t="s">
        <v>220</v>
      </c>
      <c r="E162" s="61">
        <v>22574495.625710946</v>
      </c>
    </row>
    <row r="163" spans="1:5" x14ac:dyDescent="0.35">
      <c r="A163" s="59" t="s">
        <v>7</v>
      </c>
      <c r="B163" s="59" t="str">
        <f>+VLOOKUP(Tabla1[[#This Row],[Contrato]],H:I,2,0)</f>
        <v>Pemex Exploración y Producción</v>
      </c>
      <c r="C163" s="59" t="s">
        <v>244</v>
      </c>
      <c r="D163" s="60" t="s">
        <v>240</v>
      </c>
      <c r="E163" s="61">
        <v>23110153.338421516</v>
      </c>
    </row>
    <row r="164" spans="1:5" x14ac:dyDescent="0.35">
      <c r="A164" s="59" t="s">
        <v>7</v>
      </c>
      <c r="B164" s="59" t="str">
        <f>+VLOOKUP(Tabla1[[#This Row],[Contrato]],H:I,2,0)</f>
        <v>Pemex Exploración y Producción</v>
      </c>
      <c r="C164" s="59" t="s">
        <v>244</v>
      </c>
      <c r="D164" s="60" t="s">
        <v>259</v>
      </c>
      <c r="E164" s="61">
        <v>7516207.1355922557</v>
      </c>
    </row>
    <row r="165" spans="1:5" x14ac:dyDescent="0.35">
      <c r="A165" s="59" t="s">
        <v>7</v>
      </c>
      <c r="B165" s="59" t="str">
        <f>+VLOOKUP(Tabla1[[#This Row],[Contrato]],H:I,2,0)</f>
        <v>Pemex Exploración y Producción</v>
      </c>
      <c r="C165" s="59" t="s">
        <v>244</v>
      </c>
      <c r="D165" s="60" t="s">
        <v>267</v>
      </c>
      <c r="E165" s="61">
        <v>21419002.187824681</v>
      </c>
    </row>
    <row r="166" spans="1:5" x14ac:dyDescent="0.35">
      <c r="A166" s="59" t="s">
        <v>7</v>
      </c>
      <c r="B166" s="59" t="str">
        <f>+VLOOKUP(Tabla1[[#This Row],[Contrato]],H:I,2,0)</f>
        <v>Pemex Exploración y Producción</v>
      </c>
      <c r="C166" s="59" t="s">
        <v>244</v>
      </c>
      <c r="D166" s="60" t="s">
        <v>280</v>
      </c>
      <c r="E166" s="61">
        <v>3450477.6</v>
      </c>
    </row>
    <row r="167" spans="1:5" x14ac:dyDescent="0.35">
      <c r="A167" s="59" t="s">
        <v>7</v>
      </c>
      <c r="B167" s="59" t="str">
        <f>+VLOOKUP(Tabla1[[#This Row],[Contrato]],H:I,2,0)</f>
        <v>Pemex Exploración y Producción</v>
      </c>
      <c r="C167" s="59" t="s">
        <v>245</v>
      </c>
      <c r="D167" s="60" t="s">
        <v>194</v>
      </c>
      <c r="E167" s="61">
        <v>455708.13999999984</v>
      </c>
    </row>
    <row r="168" spans="1:5" x14ac:dyDescent="0.35">
      <c r="A168" s="59" t="s">
        <v>7</v>
      </c>
      <c r="B168" s="59" t="str">
        <f>+VLOOKUP(Tabla1[[#This Row],[Contrato]],H:I,2,0)</f>
        <v>Pemex Exploración y Producción</v>
      </c>
      <c r="C168" s="59" t="s">
        <v>245</v>
      </c>
      <c r="D168" s="60" t="s">
        <v>195</v>
      </c>
      <c r="E168" s="61">
        <v>319944.85000000015</v>
      </c>
    </row>
    <row r="169" spans="1:5" x14ac:dyDescent="0.35">
      <c r="A169" s="59" t="s">
        <v>7</v>
      </c>
      <c r="B169" s="59" t="str">
        <f>+VLOOKUP(Tabla1[[#This Row],[Contrato]],H:I,2,0)</f>
        <v>Pemex Exploración y Producción</v>
      </c>
      <c r="C169" s="59" t="s">
        <v>245</v>
      </c>
      <c r="D169" s="60" t="s">
        <v>196</v>
      </c>
      <c r="E169" s="61">
        <v>3345146.9899999979</v>
      </c>
    </row>
    <row r="170" spans="1:5" x14ac:dyDescent="0.35">
      <c r="A170" s="59" t="s">
        <v>7</v>
      </c>
      <c r="B170" s="59" t="str">
        <f>+VLOOKUP(Tabla1[[#This Row],[Contrato]],H:I,2,0)</f>
        <v>Pemex Exploración y Producción</v>
      </c>
      <c r="C170" s="59" t="s">
        <v>245</v>
      </c>
      <c r="D170" s="60" t="s">
        <v>197</v>
      </c>
      <c r="E170" s="61">
        <v>4234495.910000002</v>
      </c>
    </row>
    <row r="171" spans="1:5" x14ac:dyDescent="0.35">
      <c r="A171" s="59" t="s">
        <v>7</v>
      </c>
      <c r="B171" s="59" t="str">
        <f>+VLOOKUP(Tabla1[[#This Row],[Contrato]],H:I,2,0)</f>
        <v>Pemex Exploración y Producción</v>
      </c>
      <c r="C171" s="59" t="s">
        <v>245</v>
      </c>
      <c r="D171" s="60" t="s">
        <v>198</v>
      </c>
      <c r="E171" s="61">
        <v>5580083.5600000015</v>
      </c>
    </row>
    <row r="172" spans="1:5" x14ac:dyDescent="0.35">
      <c r="A172" s="59" t="s">
        <v>7</v>
      </c>
      <c r="B172" s="59" t="str">
        <f>+VLOOKUP(Tabla1[[#This Row],[Contrato]],H:I,2,0)</f>
        <v>Pemex Exploración y Producción</v>
      </c>
      <c r="C172" s="59" t="s">
        <v>245</v>
      </c>
      <c r="D172" s="60" t="s">
        <v>199</v>
      </c>
      <c r="E172" s="61">
        <v>4399225.9600000009</v>
      </c>
    </row>
    <row r="173" spans="1:5" x14ac:dyDescent="0.35">
      <c r="A173" s="59" t="s">
        <v>7</v>
      </c>
      <c r="B173" s="59" t="str">
        <f>+VLOOKUP(Tabla1[[#This Row],[Contrato]],H:I,2,0)</f>
        <v>Pemex Exploración y Producción</v>
      </c>
      <c r="C173" s="59" t="s">
        <v>245</v>
      </c>
      <c r="D173" s="60" t="s">
        <v>200</v>
      </c>
      <c r="E173" s="61">
        <v>6750209.9600000009</v>
      </c>
    </row>
    <row r="174" spans="1:5" x14ac:dyDescent="0.35">
      <c r="A174" s="59" t="s">
        <v>7</v>
      </c>
      <c r="B174" s="59" t="str">
        <f>+VLOOKUP(Tabla1[[#This Row],[Contrato]],H:I,2,0)</f>
        <v>Pemex Exploración y Producción</v>
      </c>
      <c r="C174" s="59" t="s">
        <v>245</v>
      </c>
      <c r="D174" s="60" t="s">
        <v>201</v>
      </c>
      <c r="E174" s="61">
        <v>2600386.1100000017</v>
      </c>
    </row>
    <row r="175" spans="1:5" x14ac:dyDescent="0.35">
      <c r="A175" s="59" t="s">
        <v>7</v>
      </c>
      <c r="B175" s="59" t="str">
        <f>+VLOOKUP(Tabla1[[#This Row],[Contrato]],H:I,2,0)</f>
        <v>Pemex Exploración y Producción</v>
      </c>
      <c r="C175" s="59" t="s">
        <v>245</v>
      </c>
      <c r="D175" s="60" t="s">
        <v>202</v>
      </c>
      <c r="E175" s="61">
        <v>8115209.8999999994</v>
      </c>
    </row>
    <row r="176" spans="1:5" x14ac:dyDescent="0.35">
      <c r="A176" s="59" t="s">
        <v>7</v>
      </c>
      <c r="B176" s="59" t="str">
        <f>+VLOOKUP(Tabla1[[#This Row],[Contrato]],H:I,2,0)</f>
        <v>Pemex Exploración y Producción</v>
      </c>
      <c r="C176" s="59" t="s">
        <v>245</v>
      </c>
      <c r="D176" s="60" t="s">
        <v>203</v>
      </c>
      <c r="E176" s="61">
        <v>5967302.0600000015</v>
      </c>
    </row>
    <row r="177" spans="1:5" x14ac:dyDescent="0.35">
      <c r="A177" s="59" t="s">
        <v>7</v>
      </c>
      <c r="B177" s="59" t="str">
        <f>+VLOOKUP(Tabla1[[#This Row],[Contrato]],H:I,2,0)</f>
        <v>Pemex Exploración y Producción</v>
      </c>
      <c r="C177" s="59" t="s">
        <v>245</v>
      </c>
      <c r="D177" s="60" t="s">
        <v>204</v>
      </c>
      <c r="E177" s="61">
        <v>5511250.8300000029</v>
      </c>
    </row>
    <row r="178" spans="1:5" x14ac:dyDescent="0.35">
      <c r="A178" s="59" t="s">
        <v>7</v>
      </c>
      <c r="B178" s="59" t="str">
        <f>+VLOOKUP(Tabla1[[#This Row],[Contrato]],H:I,2,0)</f>
        <v>Pemex Exploración y Producción</v>
      </c>
      <c r="C178" s="59" t="s">
        <v>245</v>
      </c>
      <c r="D178" s="60" t="s">
        <v>205</v>
      </c>
      <c r="E178" s="61">
        <v>8367565.6299999999</v>
      </c>
    </row>
    <row r="179" spans="1:5" x14ac:dyDescent="0.35">
      <c r="A179" s="59" t="s">
        <v>7</v>
      </c>
      <c r="B179" s="59" t="str">
        <f>+VLOOKUP(Tabla1[[#This Row],[Contrato]],H:I,2,0)</f>
        <v>Pemex Exploración y Producción</v>
      </c>
      <c r="C179" s="59" t="s">
        <v>245</v>
      </c>
      <c r="D179" s="60" t="s">
        <v>206</v>
      </c>
      <c r="E179" s="61">
        <v>6637857.8800000027</v>
      </c>
    </row>
    <row r="180" spans="1:5" x14ac:dyDescent="0.35">
      <c r="A180" s="59" t="s">
        <v>7</v>
      </c>
      <c r="B180" s="59" t="str">
        <f>+VLOOKUP(Tabla1[[#This Row],[Contrato]],H:I,2,0)</f>
        <v>Pemex Exploración y Producción</v>
      </c>
      <c r="C180" s="59" t="s">
        <v>245</v>
      </c>
      <c r="D180" s="60" t="s">
        <v>207</v>
      </c>
      <c r="E180" s="61">
        <v>6746907.5199999977</v>
      </c>
    </row>
    <row r="181" spans="1:5" x14ac:dyDescent="0.35">
      <c r="A181" s="59" t="s">
        <v>7</v>
      </c>
      <c r="B181" s="59" t="str">
        <f>+VLOOKUP(Tabla1[[#This Row],[Contrato]],H:I,2,0)</f>
        <v>Pemex Exploración y Producción</v>
      </c>
      <c r="C181" s="59" t="s">
        <v>245</v>
      </c>
      <c r="D181" s="60" t="s">
        <v>208</v>
      </c>
      <c r="E181" s="61">
        <v>11726577.563562905</v>
      </c>
    </row>
    <row r="182" spans="1:5" x14ac:dyDescent="0.35">
      <c r="A182" s="59" t="s">
        <v>7</v>
      </c>
      <c r="B182" s="59" t="str">
        <f>+VLOOKUP(Tabla1[[#This Row],[Contrato]],H:I,2,0)</f>
        <v>Pemex Exploración y Producción</v>
      </c>
      <c r="C182" s="59" t="s">
        <v>245</v>
      </c>
      <c r="D182" s="60" t="s">
        <v>209</v>
      </c>
      <c r="E182" s="61">
        <v>4646704.8564818827</v>
      </c>
    </row>
    <row r="183" spans="1:5" x14ac:dyDescent="0.35">
      <c r="A183" s="59" t="s">
        <v>7</v>
      </c>
      <c r="B183" s="59" t="str">
        <f>+VLOOKUP(Tabla1[[#This Row],[Contrato]],H:I,2,0)</f>
        <v>Pemex Exploración y Producción</v>
      </c>
      <c r="C183" s="59" t="s">
        <v>245</v>
      </c>
      <c r="D183" s="60" t="s">
        <v>210</v>
      </c>
      <c r="E183" s="61">
        <v>9898000.4595264811</v>
      </c>
    </row>
    <row r="184" spans="1:5" x14ac:dyDescent="0.35">
      <c r="A184" s="59" t="s">
        <v>7</v>
      </c>
      <c r="B184" s="59" t="str">
        <f>+VLOOKUP(Tabla1[[#This Row],[Contrato]],H:I,2,0)</f>
        <v>Pemex Exploración y Producción</v>
      </c>
      <c r="C184" s="59" t="s">
        <v>245</v>
      </c>
      <c r="D184" s="60" t="s">
        <v>211</v>
      </c>
      <c r="E184" s="61">
        <v>14006435.117472276</v>
      </c>
    </row>
    <row r="185" spans="1:5" x14ac:dyDescent="0.35">
      <c r="A185" s="59" t="s">
        <v>7</v>
      </c>
      <c r="B185" s="59" t="str">
        <f>+VLOOKUP(Tabla1[[#This Row],[Contrato]],H:I,2,0)</f>
        <v>Pemex Exploración y Producción</v>
      </c>
      <c r="C185" s="59" t="s">
        <v>245</v>
      </c>
      <c r="D185" s="60" t="s">
        <v>212</v>
      </c>
      <c r="E185" s="61">
        <v>13672786.754270906</v>
      </c>
    </row>
    <row r="186" spans="1:5" x14ac:dyDescent="0.35">
      <c r="A186" s="59" t="s">
        <v>7</v>
      </c>
      <c r="B186" s="59" t="str">
        <f>+VLOOKUP(Tabla1[[#This Row],[Contrato]],H:I,2,0)</f>
        <v>Pemex Exploración y Producción</v>
      </c>
      <c r="C186" s="59" t="s">
        <v>245</v>
      </c>
      <c r="D186" s="60" t="s">
        <v>213</v>
      </c>
      <c r="E186" s="61">
        <v>5560628.4199982937</v>
      </c>
    </row>
    <row r="187" spans="1:5" x14ac:dyDescent="0.35">
      <c r="A187" s="59" t="s">
        <v>7</v>
      </c>
      <c r="B187" s="59" t="str">
        <f>+VLOOKUP(Tabla1[[#This Row],[Contrato]],H:I,2,0)</f>
        <v>Pemex Exploración y Producción</v>
      </c>
      <c r="C187" s="59" t="s">
        <v>245</v>
      </c>
      <c r="D187" s="60" t="s">
        <v>214</v>
      </c>
      <c r="E187" s="61">
        <v>37860955.606920034</v>
      </c>
    </row>
    <row r="188" spans="1:5" x14ac:dyDescent="0.35">
      <c r="A188" s="59" t="s">
        <v>7</v>
      </c>
      <c r="B188" s="59" t="str">
        <f>+VLOOKUP(Tabla1[[#This Row],[Contrato]],H:I,2,0)</f>
        <v>Pemex Exploración y Producción</v>
      </c>
      <c r="C188" s="59" t="s">
        <v>245</v>
      </c>
      <c r="D188" s="60" t="s">
        <v>215</v>
      </c>
      <c r="E188" s="61">
        <v>25450269.077509653</v>
      </c>
    </row>
    <row r="189" spans="1:5" x14ac:dyDescent="0.35">
      <c r="A189" s="59" t="s">
        <v>7</v>
      </c>
      <c r="B189" s="59" t="str">
        <f>+VLOOKUP(Tabla1[[#This Row],[Contrato]],H:I,2,0)</f>
        <v>Pemex Exploración y Producción</v>
      </c>
      <c r="C189" s="59" t="s">
        <v>245</v>
      </c>
      <c r="D189" s="60" t="s">
        <v>216</v>
      </c>
      <c r="E189" s="61">
        <v>14523380.468027705</v>
      </c>
    </row>
    <row r="190" spans="1:5" x14ac:dyDescent="0.35">
      <c r="A190" s="59" t="s">
        <v>7</v>
      </c>
      <c r="B190" s="59" t="str">
        <f>+VLOOKUP(Tabla1[[#This Row],[Contrato]],H:I,2,0)</f>
        <v>Pemex Exploración y Producción</v>
      </c>
      <c r="C190" s="59" t="s">
        <v>245</v>
      </c>
      <c r="D190" s="60" t="s">
        <v>217</v>
      </c>
      <c r="E190" s="61">
        <v>27021157.633204516</v>
      </c>
    </row>
    <row r="191" spans="1:5" x14ac:dyDescent="0.35">
      <c r="A191" s="59" t="s">
        <v>7</v>
      </c>
      <c r="B191" s="59" t="str">
        <f>+VLOOKUP(Tabla1[[#This Row],[Contrato]],H:I,2,0)</f>
        <v>Pemex Exploración y Producción</v>
      </c>
      <c r="C191" s="59" t="s">
        <v>245</v>
      </c>
      <c r="D191" s="60" t="s">
        <v>218</v>
      </c>
      <c r="E191" s="61">
        <v>3121978.2998441779</v>
      </c>
    </row>
    <row r="192" spans="1:5" x14ac:dyDescent="0.35">
      <c r="A192" s="59" t="s">
        <v>7</v>
      </c>
      <c r="B192" s="59" t="str">
        <f>+VLOOKUP(Tabla1[[#This Row],[Contrato]],H:I,2,0)</f>
        <v>Pemex Exploración y Producción</v>
      </c>
      <c r="C192" s="59" t="s">
        <v>245</v>
      </c>
      <c r="D192" s="60" t="s">
        <v>219</v>
      </c>
      <c r="E192" s="61">
        <v>59922562.158254385</v>
      </c>
    </row>
    <row r="193" spans="1:5" x14ac:dyDescent="0.35">
      <c r="A193" s="59" t="s">
        <v>7</v>
      </c>
      <c r="B193" s="59" t="str">
        <f>+VLOOKUP(Tabla1[[#This Row],[Contrato]],H:I,2,0)</f>
        <v>Pemex Exploración y Producción</v>
      </c>
      <c r="C193" s="59" t="s">
        <v>245</v>
      </c>
      <c r="D193" s="60" t="s">
        <v>220</v>
      </c>
      <c r="E193" s="61">
        <v>7891236.7270980002</v>
      </c>
    </row>
    <row r="194" spans="1:5" x14ac:dyDescent="0.35">
      <c r="A194" s="59" t="s">
        <v>7</v>
      </c>
      <c r="B194" s="59" t="str">
        <f>+VLOOKUP(Tabla1[[#This Row],[Contrato]],H:I,2,0)</f>
        <v>Pemex Exploración y Producción</v>
      </c>
      <c r="C194" s="59" t="s">
        <v>245</v>
      </c>
      <c r="D194" s="60" t="s">
        <v>240</v>
      </c>
      <c r="E194" s="61">
        <v>16355881.806177545</v>
      </c>
    </row>
    <row r="195" spans="1:5" x14ac:dyDescent="0.35">
      <c r="A195" s="59" t="s">
        <v>7</v>
      </c>
      <c r="B195" s="59" t="str">
        <f>+VLOOKUP(Tabla1[[#This Row],[Contrato]],H:I,2,0)</f>
        <v>Pemex Exploración y Producción</v>
      </c>
      <c r="C195" s="59" t="s">
        <v>245</v>
      </c>
      <c r="D195" s="60" t="s">
        <v>259</v>
      </c>
      <c r="E195" s="61">
        <v>18741055.795598056</v>
      </c>
    </row>
    <row r="196" spans="1:5" x14ac:dyDescent="0.35">
      <c r="A196" s="59" t="s">
        <v>7</v>
      </c>
      <c r="B196" s="59" t="str">
        <f>+VLOOKUP(Tabla1[[#This Row],[Contrato]],H:I,2,0)</f>
        <v>Pemex Exploración y Producción</v>
      </c>
      <c r="C196" s="59" t="s">
        <v>245</v>
      </c>
      <c r="D196" s="60" t="s">
        <v>267</v>
      </c>
      <c r="E196" s="61">
        <v>32330849.596272703</v>
      </c>
    </row>
    <row r="197" spans="1:5" x14ac:dyDescent="0.35">
      <c r="A197" s="59" t="s">
        <v>7</v>
      </c>
      <c r="B197" s="59" t="str">
        <f>+VLOOKUP(Tabla1[[#This Row],[Contrato]],H:I,2,0)</f>
        <v>Pemex Exploración y Producción</v>
      </c>
      <c r="C197" s="59" t="s">
        <v>245</v>
      </c>
      <c r="D197" s="60" t="s">
        <v>280</v>
      </c>
      <c r="E197" s="61">
        <v>9480378.9917884655</v>
      </c>
    </row>
    <row r="198" spans="1:5" x14ac:dyDescent="0.35">
      <c r="A198" s="59" t="s">
        <v>7</v>
      </c>
      <c r="B198" s="59" t="str">
        <f>+VLOOKUP(Tabla1[[#This Row],[Contrato]],H:I,2,0)</f>
        <v>Pemex Exploración y Producción</v>
      </c>
      <c r="C198" s="59" t="s">
        <v>243</v>
      </c>
      <c r="D198" s="60" t="s">
        <v>204</v>
      </c>
      <c r="E198" s="61">
        <v>5995769.6200000001</v>
      </c>
    </row>
    <row r="199" spans="1:5" x14ac:dyDescent="0.35">
      <c r="A199" s="59" t="s">
        <v>7</v>
      </c>
      <c r="B199" s="59" t="str">
        <f>+VLOOKUP(Tabla1[[#This Row],[Contrato]],H:I,2,0)</f>
        <v>Pemex Exploración y Producción</v>
      </c>
      <c r="C199" s="59" t="s">
        <v>243</v>
      </c>
      <c r="D199" s="60" t="s">
        <v>207</v>
      </c>
      <c r="E199" s="61">
        <v>5995769.6200000001</v>
      </c>
    </row>
    <row r="200" spans="1:5" x14ac:dyDescent="0.35">
      <c r="A200" s="59" t="s">
        <v>7</v>
      </c>
      <c r="B200" s="59" t="str">
        <f>+VLOOKUP(Tabla1[[#This Row],[Contrato]],H:I,2,0)</f>
        <v>Pemex Exploración y Producción</v>
      </c>
      <c r="C200" s="59" t="s">
        <v>243</v>
      </c>
      <c r="D200" s="60" t="s">
        <v>210</v>
      </c>
      <c r="E200" s="61">
        <v>5995769.6200000001</v>
      </c>
    </row>
    <row r="201" spans="1:5" x14ac:dyDescent="0.35">
      <c r="A201" s="59" t="s">
        <v>7</v>
      </c>
      <c r="B201" s="59" t="str">
        <f>+VLOOKUP(Tabla1[[#This Row],[Contrato]],H:I,2,0)</f>
        <v>Pemex Exploración y Producción</v>
      </c>
      <c r="C201" s="59" t="s">
        <v>243</v>
      </c>
      <c r="D201" s="60" t="s">
        <v>213</v>
      </c>
      <c r="E201" s="61">
        <v>5995769.6200000001</v>
      </c>
    </row>
    <row r="202" spans="1:5" x14ac:dyDescent="0.35">
      <c r="A202" s="59" t="s">
        <v>7</v>
      </c>
      <c r="B202" s="59" t="str">
        <f>+VLOOKUP(Tabla1[[#This Row],[Contrato]],H:I,2,0)</f>
        <v>Pemex Exploración y Producción</v>
      </c>
      <c r="C202" s="59" t="s">
        <v>243</v>
      </c>
      <c r="D202" s="60" t="s">
        <v>216</v>
      </c>
      <c r="E202" s="61">
        <v>6561714.0099999998</v>
      </c>
    </row>
    <row r="203" spans="1:5" x14ac:dyDescent="0.35">
      <c r="A203" s="59" t="s">
        <v>7</v>
      </c>
      <c r="B203" s="59" t="str">
        <f>+VLOOKUP(Tabla1[[#This Row],[Contrato]],H:I,2,0)</f>
        <v>Pemex Exploración y Producción</v>
      </c>
      <c r="C203" s="59" t="s">
        <v>243</v>
      </c>
      <c r="D203" s="60" t="s">
        <v>219</v>
      </c>
      <c r="E203" s="61">
        <v>6561714.0099999998</v>
      </c>
    </row>
    <row r="204" spans="1:5" x14ac:dyDescent="0.35">
      <c r="A204" s="59" t="s">
        <v>7</v>
      </c>
      <c r="B204" s="59" t="str">
        <f>+VLOOKUP(Tabla1[[#This Row],[Contrato]],H:I,2,0)</f>
        <v>Pemex Exploración y Producción</v>
      </c>
      <c r="C204" s="59" t="s">
        <v>243</v>
      </c>
      <c r="D204" s="60" t="s">
        <v>259</v>
      </c>
      <c r="E204" s="61">
        <v>6561714.0099999998</v>
      </c>
    </row>
    <row r="205" spans="1:5" x14ac:dyDescent="0.35">
      <c r="A205" s="59" t="s">
        <v>55</v>
      </c>
      <c r="B205" s="59" t="str">
        <f>+VLOOKUP(Tabla1[[#This Row],[Contrato]],H:I,2,0)</f>
        <v xml:space="preserve">Petrofac México </v>
      </c>
      <c r="C205" s="59" t="s">
        <v>244</v>
      </c>
      <c r="D205" s="60" t="s">
        <v>204</v>
      </c>
      <c r="E205" s="61">
        <v>54949.36</v>
      </c>
    </row>
    <row r="206" spans="1:5" x14ac:dyDescent="0.35">
      <c r="A206" s="59" t="s">
        <v>55</v>
      </c>
      <c r="B206" s="59" t="str">
        <f>+VLOOKUP(Tabla1[[#This Row],[Contrato]],H:I,2,0)</f>
        <v xml:space="preserve">Petrofac México </v>
      </c>
      <c r="C206" s="59" t="s">
        <v>244</v>
      </c>
      <c r="D206" s="60" t="s">
        <v>205</v>
      </c>
      <c r="E206" s="61">
        <v>65430.289999999994</v>
      </c>
    </row>
    <row r="207" spans="1:5" x14ac:dyDescent="0.35">
      <c r="A207" s="59" t="s">
        <v>55</v>
      </c>
      <c r="B207" s="59" t="str">
        <f>+VLOOKUP(Tabla1[[#This Row],[Contrato]],H:I,2,0)</f>
        <v xml:space="preserve">Petrofac México </v>
      </c>
      <c r="C207" s="59" t="s">
        <v>244</v>
      </c>
      <c r="D207" s="60" t="s">
        <v>206</v>
      </c>
      <c r="E207" s="61">
        <v>10887.5</v>
      </c>
    </row>
    <row r="208" spans="1:5" x14ac:dyDescent="0.35">
      <c r="A208" s="59" t="s">
        <v>55</v>
      </c>
      <c r="B208" s="59" t="str">
        <f>+VLOOKUP(Tabla1[[#This Row],[Contrato]],H:I,2,0)</f>
        <v xml:space="preserve">Petrofac México </v>
      </c>
      <c r="C208" s="59" t="s">
        <v>244</v>
      </c>
      <c r="D208" s="60" t="s">
        <v>207</v>
      </c>
      <c r="E208" s="61">
        <v>75585.790000000008</v>
      </c>
    </row>
    <row r="209" spans="1:5" x14ac:dyDescent="0.35">
      <c r="A209" s="59" t="s">
        <v>55</v>
      </c>
      <c r="B209" s="59" t="str">
        <f>+VLOOKUP(Tabla1[[#This Row],[Contrato]],H:I,2,0)</f>
        <v xml:space="preserve">Petrofac México </v>
      </c>
      <c r="C209" s="59" t="s">
        <v>244</v>
      </c>
      <c r="D209" s="60" t="s">
        <v>208</v>
      </c>
      <c r="E209" s="61">
        <v>30327.197561881581</v>
      </c>
    </row>
    <row r="210" spans="1:5" x14ac:dyDescent="0.35">
      <c r="A210" s="59" t="s">
        <v>55</v>
      </c>
      <c r="B210" s="59" t="str">
        <f>+VLOOKUP(Tabla1[[#This Row],[Contrato]],H:I,2,0)</f>
        <v xml:space="preserve">Petrofac México </v>
      </c>
      <c r="C210" s="59" t="s">
        <v>244</v>
      </c>
      <c r="D210" s="60" t="s">
        <v>209</v>
      </c>
      <c r="E210" s="61">
        <v>90276.405936810799</v>
      </c>
    </row>
    <row r="211" spans="1:5" x14ac:dyDescent="0.35">
      <c r="A211" s="59" t="s">
        <v>55</v>
      </c>
      <c r="B211" s="59" t="str">
        <f>+VLOOKUP(Tabla1[[#This Row],[Contrato]],H:I,2,0)</f>
        <v xml:space="preserve">Petrofac México </v>
      </c>
      <c r="C211" s="59" t="s">
        <v>244</v>
      </c>
      <c r="D211" s="60" t="s">
        <v>210</v>
      </c>
      <c r="E211" s="61">
        <v>86838.581328563901</v>
      </c>
    </row>
    <row r="212" spans="1:5" x14ac:dyDescent="0.35">
      <c r="A212" s="59" t="s">
        <v>55</v>
      </c>
      <c r="B212" s="59" t="str">
        <f>+VLOOKUP(Tabla1[[#This Row],[Contrato]],H:I,2,0)</f>
        <v xml:space="preserve">Petrofac México </v>
      </c>
      <c r="C212" s="59" t="s">
        <v>244</v>
      </c>
      <c r="D212" s="60" t="s">
        <v>211</v>
      </c>
      <c r="E212" s="61">
        <v>242212.36846318038</v>
      </c>
    </row>
    <row r="213" spans="1:5" x14ac:dyDescent="0.35">
      <c r="A213" s="59" t="s">
        <v>55</v>
      </c>
      <c r="B213" s="59" t="str">
        <f>+VLOOKUP(Tabla1[[#This Row],[Contrato]],H:I,2,0)</f>
        <v xml:space="preserve">Petrofac México </v>
      </c>
      <c r="C213" s="59" t="s">
        <v>244</v>
      </c>
      <c r="D213" s="60" t="s">
        <v>212</v>
      </c>
      <c r="E213" s="61">
        <v>290847.13363411603</v>
      </c>
    </row>
    <row r="214" spans="1:5" x14ac:dyDescent="0.35">
      <c r="A214" s="59" t="s">
        <v>55</v>
      </c>
      <c r="B214" s="59" t="str">
        <f>+VLOOKUP(Tabla1[[#This Row],[Contrato]],H:I,2,0)</f>
        <v xml:space="preserve">Petrofac México </v>
      </c>
      <c r="C214" s="59" t="s">
        <v>244</v>
      </c>
      <c r="D214" s="60" t="s">
        <v>213</v>
      </c>
      <c r="E214" s="61">
        <v>148776.60889353784</v>
      </c>
    </row>
    <row r="215" spans="1:5" x14ac:dyDescent="0.35">
      <c r="A215" s="59" t="s">
        <v>55</v>
      </c>
      <c r="B215" s="59" t="str">
        <f>+VLOOKUP(Tabla1[[#This Row],[Contrato]],H:I,2,0)</f>
        <v xml:space="preserve">Petrofac México </v>
      </c>
      <c r="C215" s="59" t="s">
        <v>244</v>
      </c>
      <c r="D215" s="60" t="s">
        <v>214</v>
      </c>
      <c r="E215" s="61">
        <v>248099.25845330255</v>
      </c>
    </row>
    <row r="216" spans="1:5" x14ac:dyDescent="0.35">
      <c r="A216" s="59" t="s">
        <v>55</v>
      </c>
      <c r="B216" s="59" t="str">
        <f>+VLOOKUP(Tabla1[[#This Row],[Contrato]],H:I,2,0)</f>
        <v xml:space="preserve">Petrofac México </v>
      </c>
      <c r="C216" s="59" t="s">
        <v>244</v>
      </c>
      <c r="D216" s="60" t="s">
        <v>215</v>
      </c>
      <c r="E216" s="61">
        <v>169952.67468836575</v>
      </c>
    </row>
    <row r="217" spans="1:5" x14ac:dyDescent="0.35">
      <c r="A217" s="59" t="s">
        <v>55</v>
      </c>
      <c r="B217" s="59" t="str">
        <f>+VLOOKUP(Tabla1[[#This Row],[Contrato]],H:I,2,0)</f>
        <v xml:space="preserve">Petrofac México </v>
      </c>
      <c r="C217" s="59" t="s">
        <v>244</v>
      </c>
      <c r="D217" s="60" t="s">
        <v>216</v>
      </c>
      <c r="E217" s="61">
        <v>261305.37663058433</v>
      </c>
    </row>
    <row r="218" spans="1:5" x14ac:dyDescent="0.35">
      <c r="A218" s="59" t="s">
        <v>55</v>
      </c>
      <c r="B218" s="59" t="str">
        <f>+VLOOKUP(Tabla1[[#This Row],[Contrato]],H:I,2,0)</f>
        <v xml:space="preserve">Petrofac México </v>
      </c>
      <c r="C218" s="59" t="s">
        <v>244</v>
      </c>
      <c r="D218" s="60" t="s">
        <v>217</v>
      </c>
      <c r="E218" s="61">
        <v>225637.99854882128</v>
      </c>
    </row>
    <row r="219" spans="1:5" x14ac:dyDescent="0.35">
      <c r="A219" s="59" t="s">
        <v>55</v>
      </c>
      <c r="B219" s="59" t="str">
        <f>+VLOOKUP(Tabla1[[#This Row],[Contrato]],H:I,2,0)</f>
        <v xml:space="preserve">Petrofac México </v>
      </c>
      <c r="C219" s="59" t="s">
        <v>244</v>
      </c>
      <c r="D219" s="60" t="s">
        <v>218</v>
      </c>
      <c r="E219" s="61">
        <v>335491.86896801135</v>
      </c>
    </row>
    <row r="220" spans="1:5" x14ac:dyDescent="0.35">
      <c r="A220" s="59" t="s">
        <v>55</v>
      </c>
      <c r="B220" s="59" t="str">
        <f>+VLOOKUP(Tabla1[[#This Row],[Contrato]],H:I,2,0)</f>
        <v xml:space="preserve">Petrofac México </v>
      </c>
      <c r="C220" s="59" t="s">
        <v>244</v>
      </c>
      <c r="D220" s="60" t="s">
        <v>219</v>
      </c>
      <c r="E220" s="61">
        <v>215735.58083348416</v>
      </c>
    </row>
    <row r="221" spans="1:5" x14ac:dyDescent="0.35">
      <c r="A221" s="59" t="s">
        <v>55</v>
      </c>
      <c r="B221" s="59" t="str">
        <f>+VLOOKUP(Tabla1[[#This Row],[Contrato]],H:I,2,0)</f>
        <v xml:space="preserve">Petrofac México </v>
      </c>
      <c r="C221" s="59" t="s">
        <v>244</v>
      </c>
      <c r="D221" s="60" t="s">
        <v>220</v>
      </c>
      <c r="E221" s="61">
        <v>276306.08198869374</v>
      </c>
    </row>
    <row r="222" spans="1:5" x14ac:dyDescent="0.35">
      <c r="A222" s="59" t="s">
        <v>55</v>
      </c>
      <c r="B222" s="59" t="str">
        <f>+VLOOKUP(Tabla1[[#This Row],[Contrato]],H:I,2,0)</f>
        <v xml:space="preserve">Petrofac México </v>
      </c>
      <c r="C222" s="59" t="s">
        <v>244</v>
      </c>
      <c r="D222" s="60" t="s">
        <v>240</v>
      </c>
      <c r="E222" s="61">
        <v>546446.18615162768</v>
      </c>
    </row>
    <row r="223" spans="1:5" x14ac:dyDescent="0.35">
      <c r="A223" s="59" t="s">
        <v>55</v>
      </c>
      <c r="B223" s="59" t="str">
        <f>+VLOOKUP(Tabla1[[#This Row],[Contrato]],H:I,2,0)</f>
        <v xml:space="preserve">Petrofac México </v>
      </c>
      <c r="C223" s="59" t="s">
        <v>244</v>
      </c>
      <c r="D223" s="60" t="s">
        <v>259</v>
      </c>
      <c r="E223" s="61">
        <v>517889.79539699334</v>
      </c>
    </row>
    <row r="224" spans="1:5" x14ac:dyDescent="0.35">
      <c r="A224" s="59" t="s">
        <v>55</v>
      </c>
      <c r="B224" s="59" t="str">
        <f>+VLOOKUP(Tabla1[[#This Row],[Contrato]],H:I,2,0)</f>
        <v xml:space="preserve">Petrofac México </v>
      </c>
      <c r="C224" s="59" t="s">
        <v>244</v>
      </c>
      <c r="D224" s="60" t="s">
        <v>260</v>
      </c>
      <c r="E224" s="61">
        <v>1078308.4438041854</v>
      </c>
    </row>
    <row r="225" spans="1:5" x14ac:dyDescent="0.35">
      <c r="A225" s="59" t="s">
        <v>55</v>
      </c>
      <c r="B225" s="59" t="str">
        <f>+VLOOKUP(Tabla1[[#This Row],[Contrato]],H:I,2,0)</f>
        <v xml:space="preserve">Petrofac México </v>
      </c>
      <c r="C225" s="59" t="s">
        <v>244</v>
      </c>
      <c r="D225" s="60" t="s">
        <v>267</v>
      </c>
      <c r="E225" s="61">
        <v>790173.70048985432</v>
      </c>
    </row>
    <row r="226" spans="1:5" x14ac:dyDescent="0.35">
      <c r="A226" s="59" t="s">
        <v>55</v>
      </c>
      <c r="B226" s="59" t="str">
        <f>+VLOOKUP(Tabla1[[#This Row],[Contrato]],H:I,2,0)</f>
        <v xml:space="preserve">Petrofac México </v>
      </c>
      <c r="C226" s="59" t="s">
        <v>244</v>
      </c>
      <c r="D226" s="60" t="s">
        <v>280</v>
      </c>
      <c r="E226" s="61">
        <v>1204434.8608909296</v>
      </c>
    </row>
    <row r="227" spans="1:5" x14ac:dyDescent="0.35">
      <c r="A227" s="59" t="s">
        <v>55</v>
      </c>
      <c r="B227" s="59" t="str">
        <f>+VLOOKUP(Tabla1[[#This Row],[Contrato]],H:I,2,0)</f>
        <v xml:space="preserve">Petrofac México </v>
      </c>
      <c r="C227" s="59" t="s">
        <v>245</v>
      </c>
      <c r="D227" s="60" t="s">
        <v>202</v>
      </c>
      <c r="E227" s="61">
        <v>3078.81</v>
      </c>
    </row>
    <row r="228" spans="1:5" x14ac:dyDescent="0.35">
      <c r="A228" s="59" t="s">
        <v>55</v>
      </c>
      <c r="B228" s="59" t="str">
        <f>+VLOOKUP(Tabla1[[#This Row],[Contrato]],H:I,2,0)</f>
        <v xml:space="preserve">Petrofac México </v>
      </c>
      <c r="C228" s="59" t="s">
        <v>245</v>
      </c>
      <c r="D228" s="60" t="s">
        <v>203</v>
      </c>
      <c r="E228" s="61">
        <v>3066.0699999999997</v>
      </c>
    </row>
    <row r="229" spans="1:5" x14ac:dyDescent="0.35">
      <c r="A229" s="59" t="s">
        <v>55</v>
      </c>
      <c r="B229" s="59" t="str">
        <f>+VLOOKUP(Tabla1[[#This Row],[Contrato]],H:I,2,0)</f>
        <v xml:space="preserve">Petrofac México </v>
      </c>
      <c r="C229" s="59" t="s">
        <v>245</v>
      </c>
      <c r="D229" s="60" t="s">
        <v>204</v>
      </c>
      <c r="E229" s="61">
        <v>83369.62999999999</v>
      </c>
    </row>
    <row r="230" spans="1:5" x14ac:dyDescent="0.35">
      <c r="A230" s="59" t="s">
        <v>55</v>
      </c>
      <c r="B230" s="59" t="str">
        <f>+VLOOKUP(Tabla1[[#This Row],[Contrato]],H:I,2,0)</f>
        <v xml:space="preserve">Petrofac México </v>
      </c>
      <c r="C230" s="59" t="s">
        <v>245</v>
      </c>
      <c r="D230" s="60" t="s">
        <v>205</v>
      </c>
      <c r="E230" s="61">
        <v>274526.42</v>
      </c>
    </row>
    <row r="231" spans="1:5" x14ac:dyDescent="0.35">
      <c r="A231" s="59" t="s">
        <v>55</v>
      </c>
      <c r="B231" s="59" t="str">
        <f>+VLOOKUP(Tabla1[[#This Row],[Contrato]],H:I,2,0)</f>
        <v xml:space="preserve">Petrofac México </v>
      </c>
      <c r="C231" s="59" t="s">
        <v>245</v>
      </c>
      <c r="D231" s="60" t="s">
        <v>206</v>
      </c>
      <c r="E231" s="61">
        <v>1020171.72</v>
      </c>
    </row>
    <row r="232" spans="1:5" x14ac:dyDescent="0.35">
      <c r="A232" s="59" t="s">
        <v>55</v>
      </c>
      <c r="B232" s="59" t="str">
        <f>+VLOOKUP(Tabla1[[#This Row],[Contrato]],H:I,2,0)</f>
        <v xml:space="preserve">Petrofac México </v>
      </c>
      <c r="C232" s="59" t="s">
        <v>245</v>
      </c>
      <c r="D232" s="60" t="s">
        <v>207</v>
      </c>
      <c r="E232" s="61">
        <v>1463701.3999999992</v>
      </c>
    </row>
    <row r="233" spans="1:5" x14ac:dyDescent="0.35">
      <c r="A233" s="59" t="s">
        <v>55</v>
      </c>
      <c r="B233" s="59" t="str">
        <f>+VLOOKUP(Tabla1[[#This Row],[Contrato]],H:I,2,0)</f>
        <v xml:space="preserve">Petrofac México </v>
      </c>
      <c r="C233" s="59" t="s">
        <v>245</v>
      </c>
      <c r="D233" s="60" t="s">
        <v>208</v>
      </c>
      <c r="E233" s="61">
        <v>670129.42694655247</v>
      </c>
    </row>
    <row r="234" spans="1:5" x14ac:dyDescent="0.35">
      <c r="A234" s="59" t="s">
        <v>55</v>
      </c>
      <c r="B234" s="59" t="str">
        <f>+VLOOKUP(Tabla1[[#This Row],[Contrato]],H:I,2,0)</f>
        <v xml:space="preserve">Petrofac México </v>
      </c>
      <c r="C234" s="59" t="s">
        <v>245</v>
      </c>
      <c r="D234" s="60" t="s">
        <v>209</v>
      </c>
      <c r="E234" s="61">
        <v>1240603.0684624508</v>
      </c>
    </row>
    <row r="235" spans="1:5" x14ac:dyDescent="0.35">
      <c r="A235" s="59" t="s">
        <v>55</v>
      </c>
      <c r="B235" s="59" t="str">
        <f>+VLOOKUP(Tabla1[[#This Row],[Contrato]],H:I,2,0)</f>
        <v xml:space="preserve">Petrofac México </v>
      </c>
      <c r="C235" s="59" t="s">
        <v>245</v>
      </c>
      <c r="D235" s="60" t="s">
        <v>210</v>
      </c>
      <c r="E235" s="61">
        <v>1339797.3324337113</v>
      </c>
    </row>
    <row r="236" spans="1:5" x14ac:dyDescent="0.35">
      <c r="A236" s="59" t="s">
        <v>55</v>
      </c>
      <c r="B236" s="59" t="str">
        <f>+VLOOKUP(Tabla1[[#This Row],[Contrato]],H:I,2,0)</f>
        <v xml:space="preserve">Petrofac México </v>
      </c>
      <c r="C236" s="59" t="s">
        <v>245</v>
      </c>
      <c r="D236" s="60" t="s">
        <v>211</v>
      </c>
      <c r="E236" s="61">
        <v>3948664.7574658678</v>
      </c>
    </row>
    <row r="237" spans="1:5" x14ac:dyDescent="0.35">
      <c r="A237" s="59" t="s">
        <v>55</v>
      </c>
      <c r="B237" s="59" t="str">
        <f>+VLOOKUP(Tabla1[[#This Row],[Contrato]],H:I,2,0)</f>
        <v xml:space="preserve">Petrofac México </v>
      </c>
      <c r="C237" s="59" t="s">
        <v>245</v>
      </c>
      <c r="D237" s="60" t="s">
        <v>212</v>
      </c>
      <c r="E237" s="61">
        <v>1953793.9086935828</v>
      </c>
    </row>
    <row r="238" spans="1:5" x14ac:dyDescent="0.35">
      <c r="A238" s="59" t="s">
        <v>55</v>
      </c>
      <c r="B238" s="59" t="str">
        <f>+VLOOKUP(Tabla1[[#This Row],[Contrato]],H:I,2,0)</f>
        <v xml:space="preserve">Petrofac México </v>
      </c>
      <c r="C238" s="59" t="s">
        <v>245</v>
      </c>
      <c r="D238" s="60" t="s">
        <v>213</v>
      </c>
      <c r="E238" s="61">
        <v>3181409.4957437539</v>
      </c>
    </row>
    <row r="239" spans="1:5" x14ac:dyDescent="0.35">
      <c r="A239" s="59" t="s">
        <v>55</v>
      </c>
      <c r="B239" s="59" t="str">
        <f>+VLOOKUP(Tabla1[[#This Row],[Contrato]],H:I,2,0)</f>
        <v xml:space="preserve">Petrofac México </v>
      </c>
      <c r="C239" s="59" t="s">
        <v>245</v>
      </c>
      <c r="D239" s="60" t="s">
        <v>214</v>
      </c>
      <c r="E239" s="61">
        <v>1932448.7676016968</v>
      </c>
    </row>
    <row r="240" spans="1:5" x14ac:dyDescent="0.35">
      <c r="A240" s="59" t="s">
        <v>55</v>
      </c>
      <c r="B240" s="59" t="str">
        <f>+VLOOKUP(Tabla1[[#This Row],[Contrato]],H:I,2,0)</f>
        <v xml:space="preserve">Petrofac México </v>
      </c>
      <c r="C240" s="59" t="s">
        <v>245</v>
      </c>
      <c r="D240" s="60" t="s">
        <v>215</v>
      </c>
      <c r="E240" s="61">
        <v>2311922.7701419042</v>
      </c>
    </row>
    <row r="241" spans="1:5" x14ac:dyDescent="0.35">
      <c r="A241" s="59" t="s">
        <v>55</v>
      </c>
      <c r="B241" s="59" t="str">
        <f>+VLOOKUP(Tabla1[[#This Row],[Contrato]],H:I,2,0)</f>
        <v xml:space="preserve">Petrofac México </v>
      </c>
      <c r="C241" s="59" t="s">
        <v>245</v>
      </c>
      <c r="D241" s="60" t="s">
        <v>216</v>
      </c>
      <c r="E241" s="61">
        <v>4104027.7704595774</v>
      </c>
    </row>
    <row r="242" spans="1:5" x14ac:dyDescent="0.35">
      <c r="A242" s="59" t="s">
        <v>55</v>
      </c>
      <c r="B242" s="59" t="str">
        <f>+VLOOKUP(Tabla1[[#This Row],[Contrato]],H:I,2,0)</f>
        <v xml:space="preserve">Petrofac México </v>
      </c>
      <c r="C242" s="59" t="s">
        <v>245</v>
      </c>
      <c r="D242" s="60" t="s">
        <v>217</v>
      </c>
      <c r="E242" s="61">
        <v>8876639.5500298813</v>
      </c>
    </row>
    <row r="243" spans="1:5" x14ac:dyDescent="0.35">
      <c r="A243" s="59" t="s">
        <v>55</v>
      </c>
      <c r="B243" s="59" t="str">
        <f>+VLOOKUP(Tabla1[[#This Row],[Contrato]],H:I,2,0)</f>
        <v xml:space="preserve">Petrofac México </v>
      </c>
      <c r="C243" s="59" t="s">
        <v>245</v>
      </c>
      <c r="D243" s="60" t="s">
        <v>218</v>
      </c>
      <c r="E243" s="61">
        <v>2973359.702194042</v>
      </c>
    </row>
    <row r="244" spans="1:5" x14ac:dyDescent="0.35">
      <c r="A244" s="59" t="s">
        <v>55</v>
      </c>
      <c r="B244" s="59" t="str">
        <f>+VLOOKUP(Tabla1[[#This Row],[Contrato]],H:I,2,0)</f>
        <v xml:space="preserve">Petrofac México </v>
      </c>
      <c r="C244" s="59" t="s">
        <v>245</v>
      </c>
      <c r="D244" s="60" t="s">
        <v>219</v>
      </c>
      <c r="E244" s="61">
        <v>6866189.8309113085</v>
      </c>
    </row>
    <row r="245" spans="1:5" x14ac:dyDescent="0.35">
      <c r="A245" s="59" t="s">
        <v>55</v>
      </c>
      <c r="B245" s="59" t="str">
        <f>+VLOOKUP(Tabla1[[#This Row],[Contrato]],H:I,2,0)</f>
        <v xml:space="preserve">Petrofac México </v>
      </c>
      <c r="C245" s="59" t="s">
        <v>245</v>
      </c>
      <c r="D245" s="60" t="s">
        <v>220</v>
      </c>
      <c r="E245" s="61">
        <v>1303928.2559398003</v>
      </c>
    </row>
    <row r="246" spans="1:5" x14ac:dyDescent="0.35">
      <c r="A246" s="59" t="s">
        <v>55</v>
      </c>
      <c r="B246" s="59" t="str">
        <f>+VLOOKUP(Tabla1[[#This Row],[Contrato]],H:I,2,0)</f>
        <v xml:space="preserve">Petrofac México </v>
      </c>
      <c r="C246" s="59" t="s">
        <v>245</v>
      </c>
      <c r="D246" s="60" t="s">
        <v>240</v>
      </c>
      <c r="E246" s="61">
        <v>2709491.1148490808</v>
      </c>
    </row>
    <row r="247" spans="1:5" x14ac:dyDescent="0.35">
      <c r="A247" s="59" t="s">
        <v>55</v>
      </c>
      <c r="B247" s="59" t="str">
        <f>+VLOOKUP(Tabla1[[#This Row],[Contrato]],H:I,2,0)</f>
        <v xml:space="preserve">Petrofac México </v>
      </c>
      <c r="C247" s="59" t="s">
        <v>245</v>
      </c>
      <c r="D247" s="60" t="s">
        <v>259</v>
      </c>
      <c r="E247" s="61">
        <v>2319852.3133427342</v>
      </c>
    </row>
    <row r="248" spans="1:5" x14ac:dyDescent="0.35">
      <c r="A248" s="59" t="s">
        <v>55</v>
      </c>
      <c r="B248" s="59" t="str">
        <f>+VLOOKUP(Tabla1[[#This Row],[Contrato]],H:I,2,0)</f>
        <v xml:space="preserve">Petrofac México </v>
      </c>
      <c r="C248" s="59" t="s">
        <v>245</v>
      </c>
      <c r="D248" s="60" t="s">
        <v>260</v>
      </c>
      <c r="E248" s="61">
        <v>1302652.5529685181</v>
      </c>
    </row>
    <row r="249" spans="1:5" x14ac:dyDescent="0.35">
      <c r="A249" s="59" t="s">
        <v>55</v>
      </c>
      <c r="B249" s="59" t="str">
        <f>+VLOOKUP(Tabla1[[#This Row],[Contrato]],H:I,2,0)</f>
        <v xml:space="preserve">Petrofac México </v>
      </c>
      <c r="C249" s="59" t="s">
        <v>245</v>
      </c>
      <c r="D249" s="60" t="s">
        <v>267</v>
      </c>
      <c r="E249" s="61">
        <v>1490033.1252225498</v>
      </c>
    </row>
    <row r="250" spans="1:5" x14ac:dyDescent="0.35">
      <c r="A250" s="59" t="s">
        <v>55</v>
      </c>
      <c r="B250" s="59" t="str">
        <f>+VLOOKUP(Tabla1[[#This Row],[Contrato]],H:I,2,0)</f>
        <v xml:space="preserve">Petrofac México </v>
      </c>
      <c r="C250" s="59" t="s">
        <v>245</v>
      </c>
      <c r="D250" s="60" t="s">
        <v>280</v>
      </c>
      <c r="E250" s="61">
        <v>2415684.0664867642</v>
      </c>
    </row>
    <row r="251" spans="1:5" x14ac:dyDescent="0.35">
      <c r="A251" s="59" t="s">
        <v>55</v>
      </c>
      <c r="B251" s="59" t="str">
        <f>+VLOOKUP(Tabla1[[#This Row],[Contrato]],H:I,2,0)</f>
        <v xml:space="preserve">Petrofac México </v>
      </c>
      <c r="C251" s="59" t="s">
        <v>243</v>
      </c>
      <c r="D251" s="60" t="s">
        <v>240</v>
      </c>
      <c r="E251" s="61">
        <v>2091273</v>
      </c>
    </row>
    <row r="252" spans="1:5" x14ac:dyDescent="0.35">
      <c r="A252" s="59" t="s">
        <v>55</v>
      </c>
      <c r="B252" s="59" t="str">
        <f>+VLOOKUP(Tabla1[[#This Row],[Contrato]],H:I,2,0)</f>
        <v xml:space="preserve">Petrofac México </v>
      </c>
      <c r="C252" s="59" t="s">
        <v>243</v>
      </c>
      <c r="D252" s="60" t="s">
        <v>280</v>
      </c>
      <c r="E252" s="61">
        <v>2209297</v>
      </c>
    </row>
    <row r="253" spans="1:5" x14ac:dyDescent="0.35">
      <c r="A253" s="59" t="s">
        <v>56</v>
      </c>
      <c r="B253" s="59" t="str">
        <f>+VLOOKUP(Tabla1[[#This Row],[Contrato]],H:I,2,0)</f>
        <v xml:space="preserve">Servicios Múltiples de Burgos </v>
      </c>
      <c r="C253" s="59" t="s">
        <v>241</v>
      </c>
      <c r="D253" s="60" t="s">
        <v>267</v>
      </c>
      <c r="E253" s="61">
        <v>1675.36</v>
      </c>
    </row>
    <row r="254" spans="1:5" x14ac:dyDescent="0.35">
      <c r="A254" s="59" t="s">
        <v>56</v>
      </c>
      <c r="B254" s="59" t="str">
        <f>+VLOOKUP(Tabla1[[#This Row],[Contrato]],H:I,2,0)</f>
        <v xml:space="preserve">Servicios Múltiples de Burgos </v>
      </c>
      <c r="C254" s="59" t="s">
        <v>241</v>
      </c>
      <c r="D254" s="60" t="s">
        <v>280</v>
      </c>
      <c r="E254" s="61">
        <v>3000</v>
      </c>
    </row>
    <row r="255" spans="1:5" x14ac:dyDescent="0.35">
      <c r="A255" s="59" t="s">
        <v>56</v>
      </c>
      <c r="B255" s="59" t="str">
        <f>+VLOOKUP(Tabla1[[#This Row],[Contrato]],H:I,2,0)</f>
        <v xml:space="preserve">Servicios Múltiples de Burgos </v>
      </c>
      <c r="C255" s="59" t="s">
        <v>244</v>
      </c>
      <c r="D255" s="60" t="s">
        <v>209</v>
      </c>
      <c r="E255" s="61">
        <v>38512.541675102337</v>
      </c>
    </row>
    <row r="256" spans="1:5" x14ac:dyDescent="0.35">
      <c r="A256" s="59" t="s">
        <v>56</v>
      </c>
      <c r="B256" s="59" t="str">
        <f>+VLOOKUP(Tabla1[[#This Row],[Contrato]],H:I,2,0)</f>
        <v xml:space="preserve">Servicios Múltiples de Burgos </v>
      </c>
      <c r="C256" s="59" t="s">
        <v>244</v>
      </c>
      <c r="D256" s="60" t="s">
        <v>210</v>
      </c>
      <c r="E256" s="61">
        <v>142027.30253591816</v>
      </c>
    </row>
    <row r="257" spans="1:5" x14ac:dyDescent="0.35">
      <c r="A257" s="59" t="s">
        <v>56</v>
      </c>
      <c r="B257" s="59" t="str">
        <f>+VLOOKUP(Tabla1[[#This Row],[Contrato]],H:I,2,0)</f>
        <v xml:space="preserve">Servicios Múltiples de Burgos </v>
      </c>
      <c r="C257" s="59" t="s">
        <v>244</v>
      </c>
      <c r="D257" s="60" t="s">
        <v>211</v>
      </c>
      <c r="E257" s="61">
        <v>1182073.1815099935</v>
      </c>
    </row>
    <row r="258" spans="1:5" x14ac:dyDescent="0.35">
      <c r="A258" s="59" t="s">
        <v>56</v>
      </c>
      <c r="B258" s="59" t="str">
        <f>+VLOOKUP(Tabla1[[#This Row],[Contrato]],H:I,2,0)</f>
        <v xml:space="preserve">Servicios Múltiples de Burgos </v>
      </c>
      <c r="C258" s="59" t="s">
        <v>244</v>
      </c>
      <c r="D258" s="60" t="s">
        <v>212</v>
      </c>
      <c r="E258" s="61">
        <v>635157.99661154673</v>
      </c>
    </row>
    <row r="259" spans="1:5" x14ac:dyDescent="0.35">
      <c r="A259" s="59" t="s">
        <v>56</v>
      </c>
      <c r="B259" s="59" t="str">
        <f>+VLOOKUP(Tabla1[[#This Row],[Contrato]],H:I,2,0)</f>
        <v xml:space="preserve">Servicios Múltiples de Burgos </v>
      </c>
      <c r="C259" s="59" t="s">
        <v>244</v>
      </c>
      <c r="D259" s="60" t="s">
        <v>213</v>
      </c>
      <c r="E259" s="61">
        <v>193357.36677045378</v>
      </c>
    </row>
    <row r="260" spans="1:5" x14ac:dyDescent="0.35">
      <c r="A260" s="59" t="s">
        <v>56</v>
      </c>
      <c r="B260" s="59" t="str">
        <f>+VLOOKUP(Tabla1[[#This Row],[Contrato]],H:I,2,0)</f>
        <v xml:space="preserve">Servicios Múltiples de Burgos </v>
      </c>
      <c r="C260" s="59" t="s">
        <v>244</v>
      </c>
      <c r="D260" s="60" t="s">
        <v>214</v>
      </c>
      <c r="E260" s="61">
        <v>321436.25745077868</v>
      </c>
    </row>
    <row r="261" spans="1:5" x14ac:dyDescent="0.35">
      <c r="A261" s="59" t="s">
        <v>56</v>
      </c>
      <c r="B261" s="59" t="str">
        <f>+VLOOKUP(Tabla1[[#This Row],[Contrato]],H:I,2,0)</f>
        <v xml:space="preserve">Servicios Múltiples de Burgos </v>
      </c>
      <c r="C261" s="59" t="s">
        <v>244</v>
      </c>
      <c r="D261" s="60" t="s">
        <v>215</v>
      </c>
      <c r="E261" s="61">
        <v>91526.694841968347</v>
      </c>
    </row>
    <row r="262" spans="1:5" x14ac:dyDescent="0.35">
      <c r="A262" s="59" t="s">
        <v>56</v>
      </c>
      <c r="B262" s="59" t="str">
        <f>+VLOOKUP(Tabla1[[#This Row],[Contrato]],H:I,2,0)</f>
        <v xml:space="preserve">Servicios Múltiples de Burgos </v>
      </c>
      <c r="C262" s="59" t="s">
        <v>244</v>
      </c>
      <c r="D262" s="60" t="s">
        <v>216</v>
      </c>
      <c r="E262" s="61">
        <v>264953.13264587667</v>
      </c>
    </row>
    <row r="263" spans="1:5" x14ac:dyDescent="0.35">
      <c r="A263" s="59" t="s">
        <v>56</v>
      </c>
      <c r="B263" s="59" t="str">
        <f>+VLOOKUP(Tabla1[[#This Row],[Contrato]],H:I,2,0)</f>
        <v xml:space="preserve">Servicios Múltiples de Burgos </v>
      </c>
      <c r="C263" s="59" t="s">
        <v>244</v>
      </c>
      <c r="D263" s="60" t="s">
        <v>217</v>
      </c>
      <c r="E263" s="61">
        <v>512951.57882496557</v>
      </c>
    </row>
    <row r="264" spans="1:5" x14ac:dyDescent="0.35">
      <c r="A264" s="59" t="s">
        <v>56</v>
      </c>
      <c r="B264" s="59" t="str">
        <f>+VLOOKUP(Tabla1[[#This Row],[Contrato]],H:I,2,0)</f>
        <v xml:space="preserve">Servicios Múltiples de Burgos </v>
      </c>
      <c r="C264" s="59" t="s">
        <v>244</v>
      </c>
      <c r="D264" s="60" t="s">
        <v>218</v>
      </c>
      <c r="E264" s="61">
        <v>637913.06352125877</v>
      </c>
    </row>
    <row r="265" spans="1:5" x14ac:dyDescent="0.35">
      <c r="A265" s="59" t="s">
        <v>56</v>
      </c>
      <c r="B265" s="59" t="str">
        <f>+VLOOKUP(Tabla1[[#This Row],[Contrato]],H:I,2,0)</f>
        <v xml:space="preserve">Servicios Múltiples de Burgos </v>
      </c>
      <c r="C265" s="59" t="s">
        <v>244</v>
      </c>
      <c r="D265" s="60" t="s">
        <v>219</v>
      </c>
      <c r="E265" s="61">
        <v>1391614.6319891091</v>
      </c>
    </row>
    <row r="266" spans="1:5" x14ac:dyDescent="0.35">
      <c r="A266" s="59" t="s">
        <v>56</v>
      </c>
      <c r="B266" s="59" t="str">
        <f>+VLOOKUP(Tabla1[[#This Row],[Contrato]],H:I,2,0)</f>
        <v xml:space="preserve">Servicios Múltiples de Burgos </v>
      </c>
      <c r="C266" s="59" t="s">
        <v>244</v>
      </c>
      <c r="D266" s="60" t="s">
        <v>240</v>
      </c>
      <c r="E266" s="61">
        <v>2341674.7011531815</v>
      </c>
    </row>
    <row r="267" spans="1:5" x14ac:dyDescent="0.35">
      <c r="A267" s="59" t="s">
        <v>56</v>
      </c>
      <c r="B267" s="59" t="str">
        <f>+VLOOKUP(Tabla1[[#This Row],[Contrato]],H:I,2,0)</f>
        <v xml:space="preserve">Servicios Múltiples de Burgos </v>
      </c>
      <c r="C267" s="59" t="s">
        <v>244</v>
      </c>
      <c r="D267" s="60" t="s">
        <v>259</v>
      </c>
      <c r="E267" s="61">
        <v>2239923.7464595581</v>
      </c>
    </row>
    <row r="268" spans="1:5" x14ac:dyDescent="0.35">
      <c r="A268" s="59" t="s">
        <v>56</v>
      </c>
      <c r="B268" s="59" t="str">
        <f>+VLOOKUP(Tabla1[[#This Row],[Contrato]],H:I,2,0)</f>
        <v xml:space="preserve">Servicios Múltiples de Burgos </v>
      </c>
      <c r="C268" s="59" t="s">
        <v>244</v>
      </c>
      <c r="D268" s="60" t="s">
        <v>260</v>
      </c>
      <c r="E268" s="61">
        <v>2832838.6235636501</v>
      </c>
    </row>
    <row r="269" spans="1:5" x14ac:dyDescent="0.35">
      <c r="A269" s="59" t="s">
        <v>56</v>
      </c>
      <c r="B269" s="59" t="str">
        <f>+VLOOKUP(Tabla1[[#This Row],[Contrato]],H:I,2,0)</f>
        <v xml:space="preserve">Servicios Múltiples de Burgos </v>
      </c>
      <c r="C269" s="59" t="s">
        <v>244</v>
      </c>
      <c r="D269" s="60" t="s">
        <v>267</v>
      </c>
      <c r="E269" s="61">
        <v>3432347.3034961531</v>
      </c>
    </row>
    <row r="270" spans="1:5" x14ac:dyDescent="0.35">
      <c r="A270" s="59" t="s">
        <v>56</v>
      </c>
      <c r="B270" s="59" t="str">
        <f>+VLOOKUP(Tabla1[[#This Row],[Contrato]],H:I,2,0)</f>
        <v xml:space="preserve">Servicios Múltiples de Burgos </v>
      </c>
      <c r="C270" s="59" t="s">
        <v>244</v>
      </c>
      <c r="D270" s="60" t="s">
        <v>280</v>
      </c>
      <c r="E270" s="61">
        <v>2580326.7242351142</v>
      </c>
    </row>
    <row r="271" spans="1:5" x14ac:dyDescent="0.35">
      <c r="A271" s="59" t="s">
        <v>56</v>
      </c>
      <c r="B271" s="59" t="str">
        <f>+VLOOKUP(Tabla1[[#This Row],[Contrato]],H:I,2,0)</f>
        <v xml:space="preserve">Servicios Múltiples de Burgos </v>
      </c>
      <c r="C271" s="59" t="s">
        <v>245</v>
      </c>
      <c r="D271" s="60" t="s">
        <v>205</v>
      </c>
      <c r="E271" s="61">
        <v>269.13241041950073</v>
      </c>
    </row>
    <row r="272" spans="1:5" x14ac:dyDescent="0.35">
      <c r="A272" s="59" t="s">
        <v>56</v>
      </c>
      <c r="B272" s="59" t="str">
        <f>+VLOOKUP(Tabla1[[#This Row],[Contrato]],H:I,2,0)</f>
        <v xml:space="preserve">Servicios Múltiples de Burgos </v>
      </c>
      <c r="C272" s="59" t="s">
        <v>245</v>
      </c>
      <c r="D272" s="60" t="s">
        <v>206</v>
      </c>
      <c r="E272" s="61">
        <v>31947.957223875466</v>
      </c>
    </row>
    <row r="273" spans="1:5" x14ac:dyDescent="0.35">
      <c r="A273" s="59" t="s">
        <v>56</v>
      </c>
      <c r="B273" s="59" t="str">
        <f>+VLOOKUP(Tabla1[[#This Row],[Contrato]],H:I,2,0)</f>
        <v xml:space="preserve">Servicios Múltiples de Burgos </v>
      </c>
      <c r="C273" s="59" t="s">
        <v>245</v>
      </c>
      <c r="D273" s="60" t="s">
        <v>207</v>
      </c>
      <c r="E273" s="61">
        <v>87669.422429308703</v>
      </c>
    </row>
    <row r="274" spans="1:5" x14ac:dyDescent="0.35">
      <c r="A274" s="59" t="s">
        <v>56</v>
      </c>
      <c r="B274" s="59" t="str">
        <f>+VLOOKUP(Tabla1[[#This Row],[Contrato]],H:I,2,0)</f>
        <v xml:space="preserve">Servicios Múltiples de Burgos </v>
      </c>
      <c r="C274" s="59" t="s">
        <v>245</v>
      </c>
      <c r="D274" s="60" t="s">
        <v>208</v>
      </c>
      <c r="E274" s="61">
        <v>386420.85532088933</v>
      </c>
    </row>
    <row r="275" spans="1:5" x14ac:dyDescent="0.35">
      <c r="A275" s="59" t="s">
        <v>56</v>
      </c>
      <c r="B275" s="59" t="str">
        <f>+VLOOKUP(Tabla1[[#This Row],[Contrato]],H:I,2,0)</f>
        <v xml:space="preserve">Servicios Múltiples de Burgos </v>
      </c>
      <c r="C275" s="59" t="s">
        <v>245</v>
      </c>
      <c r="D275" s="60" t="s">
        <v>209</v>
      </c>
      <c r="E275" s="61">
        <v>696038.75593450409</v>
      </c>
    </row>
    <row r="276" spans="1:5" x14ac:dyDescent="0.35">
      <c r="A276" s="59" t="s">
        <v>56</v>
      </c>
      <c r="B276" s="59" t="str">
        <f>+VLOOKUP(Tabla1[[#This Row],[Contrato]],H:I,2,0)</f>
        <v xml:space="preserve">Servicios Múltiples de Burgos </v>
      </c>
      <c r="C276" s="59" t="s">
        <v>245</v>
      </c>
      <c r="D276" s="60" t="s">
        <v>210</v>
      </c>
      <c r="E276" s="61">
        <v>1047140.5131156929</v>
      </c>
    </row>
    <row r="277" spans="1:5" x14ac:dyDescent="0.35">
      <c r="A277" s="59" t="s">
        <v>56</v>
      </c>
      <c r="B277" s="59" t="str">
        <f>+VLOOKUP(Tabla1[[#This Row],[Contrato]],H:I,2,0)</f>
        <v xml:space="preserve">Servicios Múltiples de Burgos </v>
      </c>
      <c r="C277" s="59" t="s">
        <v>245</v>
      </c>
      <c r="D277" s="60" t="s">
        <v>211</v>
      </c>
      <c r="E277" s="61">
        <v>223027.10251693046</v>
      </c>
    </row>
    <row r="278" spans="1:5" x14ac:dyDescent="0.35">
      <c r="A278" s="59" t="s">
        <v>56</v>
      </c>
      <c r="B278" s="59" t="str">
        <f>+VLOOKUP(Tabla1[[#This Row],[Contrato]],H:I,2,0)</f>
        <v xml:space="preserve">Servicios Múltiples de Burgos </v>
      </c>
      <c r="C278" s="59" t="s">
        <v>245</v>
      </c>
      <c r="D278" s="60" t="s">
        <v>212</v>
      </c>
      <c r="E278" s="61">
        <v>643847.44568497268</v>
      </c>
    </row>
    <row r="279" spans="1:5" x14ac:dyDescent="0.35">
      <c r="A279" s="59" t="s">
        <v>56</v>
      </c>
      <c r="B279" s="59" t="str">
        <f>+VLOOKUP(Tabla1[[#This Row],[Contrato]],H:I,2,0)</f>
        <v xml:space="preserve">Servicios Múltiples de Burgos </v>
      </c>
      <c r="C279" s="59" t="s">
        <v>245</v>
      </c>
      <c r="D279" s="60" t="s">
        <v>213</v>
      </c>
      <c r="E279" s="61">
        <v>1311542.2064867953</v>
      </c>
    </row>
    <row r="280" spans="1:5" x14ac:dyDescent="0.35">
      <c r="A280" s="59" t="s">
        <v>56</v>
      </c>
      <c r="B280" s="59" t="str">
        <f>+VLOOKUP(Tabla1[[#This Row],[Contrato]],H:I,2,0)</f>
        <v xml:space="preserve">Servicios Múltiples de Burgos </v>
      </c>
      <c r="C280" s="59" t="s">
        <v>245</v>
      </c>
      <c r="D280" s="60" t="s">
        <v>214</v>
      </c>
      <c r="E280" s="61">
        <v>1509628.1459804925</v>
      </c>
    </row>
    <row r="281" spans="1:5" x14ac:dyDescent="0.35">
      <c r="A281" s="59" t="s">
        <v>56</v>
      </c>
      <c r="B281" s="59" t="str">
        <f>+VLOOKUP(Tabla1[[#This Row],[Contrato]],H:I,2,0)</f>
        <v xml:space="preserve">Servicios Múltiples de Burgos </v>
      </c>
      <c r="C281" s="59" t="s">
        <v>245</v>
      </c>
      <c r="D281" s="60" t="s">
        <v>215</v>
      </c>
      <c r="E281" s="61">
        <v>364670.50408886385</v>
      </c>
    </row>
    <row r="282" spans="1:5" x14ac:dyDescent="0.35">
      <c r="A282" s="59" t="s">
        <v>56</v>
      </c>
      <c r="B282" s="59" t="str">
        <f>+VLOOKUP(Tabla1[[#This Row],[Contrato]],H:I,2,0)</f>
        <v xml:space="preserve">Servicios Múltiples de Burgos </v>
      </c>
      <c r="C282" s="59" t="s">
        <v>245</v>
      </c>
      <c r="D282" s="60" t="s">
        <v>216</v>
      </c>
      <c r="E282" s="61">
        <v>1970712.231435349</v>
      </c>
    </row>
    <row r="283" spans="1:5" x14ac:dyDescent="0.35">
      <c r="A283" s="59" t="s">
        <v>56</v>
      </c>
      <c r="B283" s="59" t="str">
        <f>+VLOOKUP(Tabla1[[#This Row],[Contrato]],H:I,2,0)</f>
        <v xml:space="preserve">Servicios Múltiples de Burgos </v>
      </c>
      <c r="C283" s="59" t="s">
        <v>245</v>
      </c>
      <c r="D283" s="60" t="s">
        <v>217</v>
      </c>
      <c r="E283" s="61">
        <v>949604.2412042449</v>
      </c>
    </row>
    <row r="284" spans="1:5" x14ac:dyDescent="0.35">
      <c r="A284" s="59" t="s">
        <v>56</v>
      </c>
      <c r="B284" s="59" t="str">
        <f>+VLOOKUP(Tabla1[[#This Row],[Contrato]],H:I,2,0)</f>
        <v xml:space="preserve">Servicios Múltiples de Burgos </v>
      </c>
      <c r="C284" s="59" t="s">
        <v>245</v>
      </c>
      <c r="D284" s="60" t="s">
        <v>218</v>
      </c>
      <c r="E284" s="61">
        <v>1438919.6050116725</v>
      </c>
    </row>
    <row r="285" spans="1:5" x14ac:dyDescent="0.35">
      <c r="A285" s="59" t="s">
        <v>56</v>
      </c>
      <c r="B285" s="59" t="str">
        <f>+VLOOKUP(Tabla1[[#This Row],[Contrato]],H:I,2,0)</f>
        <v xml:space="preserve">Servicios Múltiples de Burgos </v>
      </c>
      <c r="C285" s="59" t="s">
        <v>245</v>
      </c>
      <c r="D285" s="60" t="s">
        <v>219</v>
      </c>
      <c r="E285" s="61">
        <v>1143473.0561699511</v>
      </c>
    </row>
    <row r="286" spans="1:5" x14ac:dyDescent="0.35">
      <c r="A286" s="59" t="s">
        <v>56</v>
      </c>
      <c r="B286" s="59" t="str">
        <f>+VLOOKUP(Tabla1[[#This Row],[Contrato]],H:I,2,0)</f>
        <v xml:space="preserve">Servicios Múltiples de Burgos </v>
      </c>
      <c r="C286" s="59" t="s">
        <v>245</v>
      </c>
      <c r="D286" s="60" t="s">
        <v>240</v>
      </c>
      <c r="E286" s="61">
        <v>151242.7346738904</v>
      </c>
    </row>
    <row r="287" spans="1:5" x14ac:dyDescent="0.35">
      <c r="A287" s="59" t="s">
        <v>56</v>
      </c>
      <c r="B287" s="59" t="str">
        <f>+VLOOKUP(Tabla1[[#This Row],[Contrato]],H:I,2,0)</f>
        <v xml:space="preserve">Servicios Múltiples de Burgos </v>
      </c>
      <c r="C287" s="59" t="s">
        <v>245</v>
      </c>
      <c r="D287" s="60" t="s">
        <v>259</v>
      </c>
      <c r="E287" s="61">
        <v>1467386.5039525719</v>
      </c>
    </row>
    <row r="288" spans="1:5" x14ac:dyDescent="0.35">
      <c r="A288" s="59" t="s">
        <v>56</v>
      </c>
      <c r="B288" s="59" t="str">
        <f>+VLOOKUP(Tabla1[[#This Row],[Contrato]],H:I,2,0)</f>
        <v xml:space="preserve">Servicios Múltiples de Burgos </v>
      </c>
      <c r="C288" s="59" t="s">
        <v>245</v>
      </c>
      <c r="D288" s="60" t="s">
        <v>260</v>
      </c>
      <c r="E288" s="61">
        <v>1796855.4477919354</v>
      </c>
    </row>
    <row r="289" spans="1:5" x14ac:dyDescent="0.35">
      <c r="A289" s="59" t="s">
        <v>56</v>
      </c>
      <c r="B289" s="59" t="str">
        <f>+VLOOKUP(Tabla1[[#This Row],[Contrato]],H:I,2,0)</f>
        <v xml:space="preserve">Servicios Múltiples de Burgos </v>
      </c>
      <c r="C289" s="59" t="s">
        <v>245</v>
      </c>
      <c r="D289" s="60" t="s">
        <v>267</v>
      </c>
      <c r="E289" s="61">
        <v>3068700.9332095664</v>
      </c>
    </row>
    <row r="290" spans="1:5" x14ac:dyDescent="0.35">
      <c r="A290" s="59" t="s">
        <v>56</v>
      </c>
      <c r="B290" s="59" t="str">
        <f>+VLOOKUP(Tabla1[[#This Row],[Contrato]],H:I,2,0)</f>
        <v xml:space="preserve">Servicios Múltiples de Burgos </v>
      </c>
      <c r="C290" s="59" t="s">
        <v>245</v>
      </c>
      <c r="D290" s="60" t="s">
        <v>280</v>
      </c>
      <c r="E290" s="61">
        <v>1268010.7637719454</v>
      </c>
    </row>
    <row r="291" spans="1:5" x14ac:dyDescent="0.35">
      <c r="A291" s="59" t="s">
        <v>56</v>
      </c>
      <c r="B291" s="59" t="str">
        <f>+VLOOKUP(Tabla1[[#This Row],[Contrato]],H:I,2,0)</f>
        <v xml:space="preserve">Servicios Múltiples de Burgos </v>
      </c>
      <c r="C291" s="59" t="s">
        <v>243</v>
      </c>
      <c r="D291" s="60" t="s">
        <v>217</v>
      </c>
      <c r="E291" s="61">
        <v>1110158</v>
      </c>
    </row>
    <row r="292" spans="1:5" x14ac:dyDescent="0.35">
      <c r="A292" s="59" t="s">
        <v>56</v>
      </c>
      <c r="B292" s="59" t="str">
        <f>+VLOOKUP(Tabla1[[#This Row],[Contrato]],H:I,2,0)</f>
        <v xml:space="preserve">Servicios Múltiples de Burgos </v>
      </c>
      <c r="C292" s="59" t="s">
        <v>243</v>
      </c>
      <c r="D292" s="60" t="s">
        <v>260</v>
      </c>
      <c r="E292" s="61">
        <v>3376340.73</v>
      </c>
    </row>
    <row r="293" spans="1:5" x14ac:dyDescent="0.35">
      <c r="A293" s="59" t="s">
        <v>129</v>
      </c>
      <c r="B293" s="59" t="str">
        <f>+VLOOKUP(Tabla1[[#This Row],[Contrato]],H:I,2,0)</f>
        <v>DS Servicios Petroleros</v>
      </c>
      <c r="C293" s="59" t="s">
        <v>244</v>
      </c>
      <c r="D293" s="60" t="s">
        <v>220</v>
      </c>
      <c r="E293" s="61">
        <v>611.35017661118036</v>
      </c>
    </row>
    <row r="294" spans="1:5" x14ac:dyDescent="0.35">
      <c r="A294" s="59" t="s">
        <v>129</v>
      </c>
      <c r="B294" s="59" t="str">
        <f>+VLOOKUP(Tabla1[[#This Row],[Contrato]],H:I,2,0)</f>
        <v>DS Servicios Petroleros</v>
      </c>
      <c r="C294" s="59" t="s">
        <v>244</v>
      </c>
      <c r="D294" s="60" t="s">
        <v>259</v>
      </c>
      <c r="E294" s="61">
        <v>4469.7892878260018</v>
      </c>
    </row>
    <row r="295" spans="1:5" x14ac:dyDescent="0.35">
      <c r="A295" s="59" t="s">
        <v>129</v>
      </c>
      <c r="B295" s="59" t="str">
        <f>+VLOOKUP(Tabla1[[#This Row],[Contrato]],H:I,2,0)</f>
        <v>DS Servicios Petroleros</v>
      </c>
      <c r="C295" s="59" t="s">
        <v>244</v>
      </c>
      <c r="D295" s="60" t="s">
        <v>260</v>
      </c>
      <c r="E295" s="61">
        <v>10836.776823754608</v>
      </c>
    </row>
    <row r="296" spans="1:5" x14ac:dyDescent="0.35">
      <c r="A296" s="59" t="s">
        <v>129</v>
      </c>
      <c r="B296" s="59" t="str">
        <f>+VLOOKUP(Tabla1[[#This Row],[Contrato]],H:I,2,0)</f>
        <v>DS Servicios Petroleros</v>
      </c>
      <c r="C296" s="59" t="s">
        <v>244</v>
      </c>
      <c r="D296" s="60" t="s">
        <v>267</v>
      </c>
      <c r="E296" s="61">
        <v>334942.90972185455</v>
      </c>
    </row>
    <row r="297" spans="1:5" x14ac:dyDescent="0.35">
      <c r="A297" s="59" t="s">
        <v>129</v>
      </c>
      <c r="B297" s="59" t="str">
        <f>+VLOOKUP(Tabla1[[#This Row],[Contrato]],H:I,2,0)</f>
        <v>DS Servicios Petroleros</v>
      </c>
      <c r="C297" s="59" t="s">
        <v>244</v>
      </c>
      <c r="D297" s="60" t="s">
        <v>280</v>
      </c>
      <c r="E297" s="61">
        <v>10602.068832329873</v>
      </c>
    </row>
    <row r="298" spans="1:5" x14ac:dyDescent="0.35">
      <c r="A298" s="59" t="s">
        <v>129</v>
      </c>
      <c r="B298" s="59" t="str">
        <f>+VLOOKUP(Tabla1[[#This Row],[Contrato]],H:I,2,0)</f>
        <v>DS Servicios Petroleros</v>
      </c>
      <c r="C298" s="59" t="s">
        <v>245</v>
      </c>
      <c r="D298" s="60" t="s">
        <v>209</v>
      </c>
      <c r="E298" s="61">
        <v>5053.2053037097648</v>
      </c>
    </row>
    <row r="299" spans="1:5" x14ac:dyDescent="0.35">
      <c r="A299" s="59" t="s">
        <v>129</v>
      </c>
      <c r="B299" s="59" t="str">
        <f>+VLOOKUP(Tabla1[[#This Row],[Contrato]],H:I,2,0)</f>
        <v>DS Servicios Petroleros</v>
      </c>
      <c r="C299" s="59" t="s">
        <v>245</v>
      </c>
      <c r="D299" s="60" t="s">
        <v>210</v>
      </c>
      <c r="E299" s="61">
        <v>44117.01758664073</v>
      </c>
    </row>
    <row r="300" spans="1:5" x14ac:dyDescent="0.35">
      <c r="A300" s="59" t="s">
        <v>129</v>
      </c>
      <c r="B300" s="59" t="str">
        <f>+VLOOKUP(Tabla1[[#This Row],[Contrato]],H:I,2,0)</f>
        <v>DS Servicios Petroleros</v>
      </c>
      <c r="C300" s="59" t="s">
        <v>245</v>
      </c>
      <c r="D300" s="60" t="s">
        <v>211</v>
      </c>
      <c r="E300" s="61">
        <v>24446.974674756697</v>
      </c>
    </row>
    <row r="301" spans="1:5" x14ac:dyDescent="0.35">
      <c r="A301" s="59" t="s">
        <v>129</v>
      </c>
      <c r="B301" s="59" t="str">
        <f>+VLOOKUP(Tabla1[[#This Row],[Contrato]],H:I,2,0)</f>
        <v>DS Servicios Petroleros</v>
      </c>
      <c r="C301" s="59" t="s">
        <v>245</v>
      </c>
      <c r="D301" s="60" t="s">
        <v>212</v>
      </c>
      <c r="E301" s="61">
        <v>178819.43923383523</v>
      </c>
    </row>
    <row r="302" spans="1:5" x14ac:dyDescent="0.35">
      <c r="A302" s="59" t="s">
        <v>129</v>
      </c>
      <c r="B302" s="59" t="str">
        <f>+VLOOKUP(Tabla1[[#This Row],[Contrato]],H:I,2,0)</f>
        <v>DS Servicios Petroleros</v>
      </c>
      <c r="C302" s="59" t="s">
        <v>245</v>
      </c>
      <c r="D302" s="60" t="s">
        <v>213</v>
      </c>
      <c r="E302" s="61">
        <v>874931.46484451951</v>
      </c>
    </row>
    <row r="303" spans="1:5" x14ac:dyDescent="0.35">
      <c r="A303" s="59" t="s">
        <v>129</v>
      </c>
      <c r="B303" s="59" t="str">
        <f>+VLOOKUP(Tabla1[[#This Row],[Contrato]],H:I,2,0)</f>
        <v>DS Servicios Petroleros</v>
      </c>
      <c r="C303" s="59" t="s">
        <v>245</v>
      </c>
      <c r="D303" s="60" t="s">
        <v>214</v>
      </c>
      <c r="E303" s="61">
        <v>85856.295167717995</v>
      </c>
    </row>
    <row r="304" spans="1:5" x14ac:dyDescent="0.35">
      <c r="A304" s="59" t="s">
        <v>129</v>
      </c>
      <c r="B304" s="59" t="str">
        <f>+VLOOKUP(Tabla1[[#This Row],[Contrato]],H:I,2,0)</f>
        <v>DS Servicios Petroleros</v>
      </c>
      <c r="C304" s="59" t="s">
        <v>245</v>
      </c>
      <c r="D304" s="60" t="s">
        <v>215</v>
      </c>
      <c r="E304" s="61">
        <v>128557.27988466508</v>
      </c>
    </row>
    <row r="305" spans="1:5" x14ac:dyDescent="0.35">
      <c r="A305" s="59" t="s">
        <v>129</v>
      </c>
      <c r="B305" s="59" t="str">
        <f>+VLOOKUP(Tabla1[[#This Row],[Contrato]],H:I,2,0)</f>
        <v>DS Servicios Petroleros</v>
      </c>
      <c r="C305" s="59" t="s">
        <v>245</v>
      </c>
      <c r="D305" s="60" t="s">
        <v>216</v>
      </c>
      <c r="E305" s="61">
        <v>35028.847026885902</v>
      </c>
    </row>
    <row r="306" spans="1:5" x14ac:dyDescent="0.35">
      <c r="A306" s="59" t="s">
        <v>129</v>
      </c>
      <c r="B306" s="59" t="str">
        <f>+VLOOKUP(Tabla1[[#This Row],[Contrato]],H:I,2,0)</f>
        <v>DS Servicios Petroleros</v>
      </c>
      <c r="C306" s="59" t="s">
        <v>245</v>
      </c>
      <c r="D306" s="60" t="s">
        <v>217</v>
      </c>
      <c r="E306" s="61">
        <v>720253.98948123271</v>
      </c>
    </row>
    <row r="307" spans="1:5" x14ac:dyDescent="0.35">
      <c r="A307" s="59" t="s">
        <v>129</v>
      </c>
      <c r="B307" s="59" t="str">
        <f>+VLOOKUP(Tabla1[[#This Row],[Contrato]],H:I,2,0)</f>
        <v>DS Servicios Petroleros</v>
      </c>
      <c r="C307" s="59" t="s">
        <v>245</v>
      </c>
      <c r="D307" s="60" t="s">
        <v>218</v>
      </c>
      <c r="E307" s="61">
        <v>1518678.6218390991</v>
      </c>
    </row>
    <row r="308" spans="1:5" x14ac:dyDescent="0.35">
      <c r="A308" s="59" t="s">
        <v>129</v>
      </c>
      <c r="B308" s="59" t="str">
        <f>+VLOOKUP(Tabla1[[#This Row],[Contrato]],H:I,2,0)</f>
        <v>DS Servicios Petroleros</v>
      </c>
      <c r="C308" s="59" t="s">
        <v>245</v>
      </c>
      <c r="D308" s="60" t="s">
        <v>219</v>
      </c>
      <c r="E308" s="61">
        <v>300722.87130314455</v>
      </c>
    </row>
    <row r="309" spans="1:5" x14ac:dyDescent="0.35">
      <c r="A309" s="59" t="s">
        <v>129</v>
      </c>
      <c r="B309" s="59" t="str">
        <f>+VLOOKUP(Tabla1[[#This Row],[Contrato]],H:I,2,0)</f>
        <v>DS Servicios Petroleros</v>
      </c>
      <c r="C309" s="59" t="s">
        <v>245</v>
      </c>
      <c r="D309" s="60" t="s">
        <v>220</v>
      </c>
      <c r="E309" s="61">
        <v>512373.39438888413</v>
      </c>
    </row>
    <row r="310" spans="1:5" x14ac:dyDescent="0.35">
      <c r="A310" s="59" t="s">
        <v>129</v>
      </c>
      <c r="B310" s="59" t="str">
        <f>+VLOOKUP(Tabla1[[#This Row],[Contrato]],H:I,2,0)</f>
        <v>DS Servicios Petroleros</v>
      </c>
      <c r="C310" s="59" t="s">
        <v>245</v>
      </c>
      <c r="D310" s="60" t="s">
        <v>240</v>
      </c>
      <c r="E310" s="61">
        <v>408899.18122242833</v>
      </c>
    </row>
    <row r="311" spans="1:5" x14ac:dyDescent="0.35">
      <c r="A311" s="59" t="s">
        <v>129</v>
      </c>
      <c r="B311" s="59" t="str">
        <f>+VLOOKUP(Tabla1[[#This Row],[Contrato]],H:I,2,0)</f>
        <v>DS Servicios Petroleros</v>
      </c>
      <c r="C311" s="59" t="s">
        <v>245</v>
      </c>
      <c r="D311" s="60" t="s">
        <v>259</v>
      </c>
      <c r="E311" s="61">
        <v>96464.738485963389</v>
      </c>
    </row>
    <row r="312" spans="1:5" x14ac:dyDescent="0.35">
      <c r="A312" s="59" t="s">
        <v>129</v>
      </c>
      <c r="B312" s="59" t="str">
        <f>+VLOOKUP(Tabla1[[#This Row],[Contrato]],H:I,2,0)</f>
        <v>DS Servicios Petroleros</v>
      </c>
      <c r="C312" s="59" t="s">
        <v>245</v>
      </c>
      <c r="D312" s="60" t="s">
        <v>260</v>
      </c>
      <c r="E312" s="61">
        <v>124680.74037773187</v>
      </c>
    </row>
    <row r="313" spans="1:5" x14ac:dyDescent="0.35">
      <c r="A313" s="59" t="s">
        <v>129</v>
      </c>
      <c r="B313" s="59" t="str">
        <f>+VLOOKUP(Tabla1[[#This Row],[Contrato]],H:I,2,0)</f>
        <v>DS Servicios Petroleros</v>
      </c>
      <c r="C313" s="59" t="s">
        <v>245</v>
      </c>
      <c r="D313" s="60" t="s">
        <v>267</v>
      </c>
      <c r="E313" s="61">
        <v>905855.05636398995</v>
      </c>
    </row>
    <row r="314" spans="1:5" x14ac:dyDescent="0.35">
      <c r="A314" s="59" t="s">
        <v>129</v>
      </c>
      <c r="B314" s="59" t="str">
        <f>+VLOOKUP(Tabla1[[#This Row],[Contrato]],H:I,2,0)</f>
        <v>DS Servicios Petroleros</v>
      </c>
      <c r="C314" s="59" t="s">
        <v>245</v>
      </c>
      <c r="D314" s="60" t="s">
        <v>280</v>
      </c>
      <c r="E314" s="61">
        <v>1569817.2001944431</v>
      </c>
    </row>
    <row r="315" spans="1:5" x14ac:dyDescent="0.35">
      <c r="A315" s="59" t="s">
        <v>9</v>
      </c>
      <c r="B315" s="59" t="str">
        <f>+VLOOKUP(Tabla1[[#This Row],[Contrato]],H:I,2,0)</f>
        <v>Hokchi Energy</v>
      </c>
      <c r="C315" s="59" t="s">
        <v>241</v>
      </c>
      <c r="D315" s="60" t="s">
        <v>221</v>
      </c>
      <c r="E315" s="61">
        <v>11400</v>
      </c>
    </row>
    <row r="316" spans="1:5" x14ac:dyDescent="0.35">
      <c r="A316" s="59" t="s">
        <v>9</v>
      </c>
      <c r="B316" s="59" t="str">
        <f>+VLOOKUP(Tabla1[[#This Row],[Contrato]],H:I,2,0)</f>
        <v>Hokchi Energy</v>
      </c>
      <c r="C316" s="59" t="s">
        <v>241</v>
      </c>
      <c r="D316" s="60" t="s">
        <v>222</v>
      </c>
      <c r="E316" s="61">
        <v>47072.52</v>
      </c>
    </row>
    <row r="317" spans="1:5" x14ac:dyDescent="0.35">
      <c r="A317" s="59" t="s">
        <v>9</v>
      </c>
      <c r="B317" s="59" t="str">
        <f>+VLOOKUP(Tabla1[[#This Row],[Contrato]],H:I,2,0)</f>
        <v>Hokchi Energy</v>
      </c>
      <c r="C317" s="59" t="s">
        <v>241</v>
      </c>
      <c r="D317" s="60" t="s">
        <v>223</v>
      </c>
      <c r="E317" s="61">
        <v>134292.03</v>
      </c>
    </row>
    <row r="318" spans="1:5" x14ac:dyDescent="0.35">
      <c r="A318" s="59" t="s">
        <v>9</v>
      </c>
      <c r="B318" s="59" t="str">
        <f>+VLOOKUP(Tabla1[[#This Row],[Contrato]],H:I,2,0)</f>
        <v>Hokchi Energy</v>
      </c>
      <c r="C318" s="59" t="s">
        <v>241</v>
      </c>
      <c r="D318" s="60" t="s">
        <v>224</v>
      </c>
      <c r="E318" s="61">
        <v>159558.57</v>
      </c>
    </row>
    <row r="319" spans="1:5" x14ac:dyDescent="0.35">
      <c r="A319" s="59" t="s">
        <v>9</v>
      </c>
      <c r="B319" s="59" t="str">
        <f>+VLOOKUP(Tabla1[[#This Row],[Contrato]],H:I,2,0)</f>
        <v>Hokchi Energy</v>
      </c>
      <c r="C319" s="59" t="s">
        <v>241</v>
      </c>
      <c r="D319" s="60" t="s">
        <v>225</v>
      </c>
      <c r="E319" s="61">
        <v>222878.49</v>
      </c>
    </row>
    <row r="320" spans="1:5" x14ac:dyDescent="0.35">
      <c r="A320" s="59" t="s">
        <v>9</v>
      </c>
      <c r="B320" s="59" t="str">
        <f>+VLOOKUP(Tabla1[[#This Row],[Contrato]],H:I,2,0)</f>
        <v>Hokchi Energy</v>
      </c>
      <c r="C320" s="59" t="s">
        <v>241</v>
      </c>
      <c r="D320" s="60" t="s">
        <v>226</v>
      </c>
      <c r="E320" s="61">
        <v>303568.81</v>
      </c>
    </row>
    <row r="321" spans="1:5" x14ac:dyDescent="0.35">
      <c r="A321" s="59" t="s">
        <v>9</v>
      </c>
      <c r="B321" s="59" t="str">
        <f>+VLOOKUP(Tabla1[[#This Row],[Contrato]],H:I,2,0)</f>
        <v>Hokchi Energy</v>
      </c>
      <c r="C321" s="59" t="s">
        <v>241</v>
      </c>
      <c r="D321" s="60" t="s">
        <v>227</v>
      </c>
      <c r="E321" s="61">
        <v>151288.96000000002</v>
      </c>
    </row>
    <row r="322" spans="1:5" x14ac:dyDescent="0.35">
      <c r="A322" s="59" t="s">
        <v>9</v>
      </c>
      <c r="B322" s="59" t="str">
        <f>+VLOOKUP(Tabla1[[#This Row],[Contrato]],H:I,2,0)</f>
        <v>Hokchi Energy</v>
      </c>
      <c r="C322" s="59" t="s">
        <v>241</v>
      </c>
      <c r="D322" s="60" t="s">
        <v>228</v>
      </c>
      <c r="E322" s="61">
        <v>34646.949999999997</v>
      </c>
    </row>
    <row r="323" spans="1:5" x14ac:dyDescent="0.35">
      <c r="A323" s="59" t="s">
        <v>9</v>
      </c>
      <c r="B323" s="59" t="str">
        <f>+VLOOKUP(Tabla1[[#This Row],[Contrato]],H:I,2,0)</f>
        <v>Hokchi Energy</v>
      </c>
      <c r="C323" s="59" t="s">
        <v>241</v>
      </c>
      <c r="D323" s="60" t="s">
        <v>229</v>
      </c>
      <c r="E323" s="61">
        <v>224500</v>
      </c>
    </row>
    <row r="324" spans="1:5" x14ac:dyDescent="0.35">
      <c r="A324" s="59" t="s">
        <v>9</v>
      </c>
      <c r="B324" s="59" t="str">
        <f>+VLOOKUP(Tabla1[[#This Row],[Contrato]],H:I,2,0)</f>
        <v>Hokchi Energy</v>
      </c>
      <c r="C324" s="59" t="s">
        <v>241</v>
      </c>
      <c r="D324" s="60" t="s">
        <v>230</v>
      </c>
      <c r="E324" s="61">
        <v>91265</v>
      </c>
    </row>
    <row r="325" spans="1:5" x14ac:dyDescent="0.35">
      <c r="A325" s="59" t="s">
        <v>9</v>
      </c>
      <c r="B325" s="59" t="str">
        <f>+VLOOKUP(Tabla1[[#This Row],[Contrato]],H:I,2,0)</f>
        <v>Hokchi Energy</v>
      </c>
      <c r="C325" s="59" t="s">
        <v>241</v>
      </c>
      <c r="D325" s="60" t="s">
        <v>231</v>
      </c>
      <c r="E325" s="61">
        <v>1471168.08</v>
      </c>
    </row>
    <row r="326" spans="1:5" x14ac:dyDescent="0.35">
      <c r="A326" s="59" t="s">
        <v>9</v>
      </c>
      <c r="B326" s="59" t="str">
        <f>+VLOOKUP(Tabla1[[#This Row],[Contrato]],H:I,2,0)</f>
        <v>Hokchi Energy</v>
      </c>
      <c r="C326" s="59" t="s">
        <v>241</v>
      </c>
      <c r="D326" s="60" t="s">
        <v>232</v>
      </c>
      <c r="E326" s="61">
        <v>259236.59999999998</v>
      </c>
    </row>
    <row r="327" spans="1:5" x14ac:dyDescent="0.35">
      <c r="A327" s="59" t="s">
        <v>9</v>
      </c>
      <c r="B327" s="59" t="str">
        <f>+VLOOKUP(Tabla1[[#This Row],[Contrato]],H:I,2,0)</f>
        <v>Hokchi Energy</v>
      </c>
      <c r="C327" s="59" t="s">
        <v>241</v>
      </c>
      <c r="D327" s="60" t="s">
        <v>233</v>
      </c>
      <c r="E327" s="61">
        <v>72627</v>
      </c>
    </row>
    <row r="328" spans="1:5" x14ac:dyDescent="0.35">
      <c r="A328" s="59" t="s">
        <v>9</v>
      </c>
      <c r="B328" s="59" t="str">
        <f>+VLOOKUP(Tabla1[[#This Row],[Contrato]],H:I,2,0)</f>
        <v>Hokchi Energy</v>
      </c>
      <c r="C328" s="59" t="s">
        <v>241</v>
      </c>
      <c r="D328" s="60" t="s">
        <v>234</v>
      </c>
      <c r="E328" s="61">
        <v>238380.72999999998</v>
      </c>
    </row>
    <row r="329" spans="1:5" x14ac:dyDescent="0.35">
      <c r="A329" s="59" t="s">
        <v>9</v>
      </c>
      <c r="B329" s="59" t="str">
        <f>+VLOOKUP(Tabla1[[#This Row],[Contrato]],H:I,2,0)</f>
        <v>Hokchi Energy</v>
      </c>
      <c r="C329" s="59" t="s">
        <v>241</v>
      </c>
      <c r="D329" s="60" t="s">
        <v>235</v>
      </c>
      <c r="E329" s="61">
        <v>523536.55000000005</v>
      </c>
    </row>
    <row r="330" spans="1:5" x14ac:dyDescent="0.35">
      <c r="A330" s="59" t="s">
        <v>9</v>
      </c>
      <c r="B330" s="59" t="str">
        <f>+VLOOKUP(Tabla1[[#This Row],[Contrato]],H:I,2,0)</f>
        <v>Hokchi Energy</v>
      </c>
      <c r="C330" s="59" t="s">
        <v>241</v>
      </c>
      <c r="D330" s="60" t="s">
        <v>193</v>
      </c>
      <c r="E330" s="61">
        <v>117087.23999999999</v>
      </c>
    </row>
    <row r="331" spans="1:5" x14ac:dyDescent="0.35">
      <c r="A331" s="59" t="s">
        <v>9</v>
      </c>
      <c r="B331" s="59" t="str">
        <f>+VLOOKUP(Tabla1[[#This Row],[Contrato]],H:I,2,0)</f>
        <v>Hokchi Energy</v>
      </c>
      <c r="C331" s="59" t="s">
        <v>241</v>
      </c>
      <c r="D331" s="60" t="s">
        <v>194</v>
      </c>
      <c r="E331" s="61">
        <v>1526282.1600000001</v>
      </c>
    </row>
    <row r="332" spans="1:5" x14ac:dyDescent="0.35">
      <c r="A332" s="59" t="s">
        <v>9</v>
      </c>
      <c r="B332" s="59" t="str">
        <f>+VLOOKUP(Tabla1[[#This Row],[Contrato]],H:I,2,0)</f>
        <v>Hokchi Energy</v>
      </c>
      <c r="C332" s="59" t="s">
        <v>241</v>
      </c>
      <c r="D332" s="60" t="s">
        <v>195</v>
      </c>
      <c r="E332" s="61">
        <v>104380.56</v>
      </c>
    </row>
    <row r="333" spans="1:5" x14ac:dyDescent="0.35">
      <c r="A333" s="59" t="s">
        <v>9</v>
      </c>
      <c r="B333" s="59" t="str">
        <f>+VLOOKUP(Tabla1[[#This Row],[Contrato]],H:I,2,0)</f>
        <v>Hokchi Energy</v>
      </c>
      <c r="C333" s="59" t="s">
        <v>241</v>
      </c>
      <c r="D333" s="60" t="s">
        <v>196</v>
      </c>
      <c r="E333" s="61">
        <v>136129.01</v>
      </c>
    </row>
    <row r="334" spans="1:5" x14ac:dyDescent="0.35">
      <c r="A334" s="59" t="s">
        <v>9</v>
      </c>
      <c r="B334" s="59" t="str">
        <f>+VLOOKUP(Tabla1[[#This Row],[Contrato]],H:I,2,0)</f>
        <v>Hokchi Energy</v>
      </c>
      <c r="C334" s="59" t="s">
        <v>241</v>
      </c>
      <c r="D334" s="60" t="s">
        <v>197</v>
      </c>
      <c r="E334" s="61">
        <v>98269.580000000016</v>
      </c>
    </row>
    <row r="335" spans="1:5" x14ac:dyDescent="0.35">
      <c r="A335" s="59" t="s">
        <v>9</v>
      </c>
      <c r="B335" s="59" t="str">
        <f>+VLOOKUP(Tabla1[[#This Row],[Contrato]],H:I,2,0)</f>
        <v>Hokchi Energy</v>
      </c>
      <c r="C335" s="59" t="s">
        <v>241</v>
      </c>
      <c r="D335" s="60" t="s">
        <v>198</v>
      </c>
      <c r="E335" s="61">
        <v>90600.6</v>
      </c>
    </row>
    <row r="336" spans="1:5" x14ac:dyDescent="0.35">
      <c r="A336" s="59" t="s">
        <v>9</v>
      </c>
      <c r="B336" s="59" t="str">
        <f>+VLOOKUP(Tabla1[[#This Row],[Contrato]],H:I,2,0)</f>
        <v>Hokchi Energy</v>
      </c>
      <c r="C336" s="59" t="s">
        <v>241</v>
      </c>
      <c r="D336" s="60" t="s">
        <v>199</v>
      </c>
      <c r="E336" s="61">
        <v>627376.73</v>
      </c>
    </row>
    <row r="337" spans="1:5" x14ac:dyDescent="0.35">
      <c r="A337" s="59" t="s">
        <v>9</v>
      </c>
      <c r="B337" s="59" t="str">
        <f>+VLOOKUP(Tabla1[[#This Row],[Contrato]],H:I,2,0)</f>
        <v>Hokchi Energy</v>
      </c>
      <c r="C337" s="59" t="s">
        <v>241</v>
      </c>
      <c r="D337" s="60" t="s">
        <v>200</v>
      </c>
      <c r="E337" s="61">
        <v>1775436</v>
      </c>
    </row>
    <row r="338" spans="1:5" x14ac:dyDescent="0.35">
      <c r="A338" s="59" t="s">
        <v>9</v>
      </c>
      <c r="B338" s="59" t="str">
        <f>+VLOOKUP(Tabla1[[#This Row],[Contrato]],H:I,2,0)</f>
        <v>Hokchi Energy</v>
      </c>
      <c r="C338" s="59" t="s">
        <v>241</v>
      </c>
      <c r="D338" s="60" t="s">
        <v>201</v>
      </c>
      <c r="E338" s="61">
        <v>241937.89000000004</v>
      </c>
    </row>
    <row r="339" spans="1:5" x14ac:dyDescent="0.35">
      <c r="A339" s="59" t="s">
        <v>9</v>
      </c>
      <c r="B339" s="59" t="str">
        <f>+VLOOKUP(Tabla1[[#This Row],[Contrato]],H:I,2,0)</f>
        <v>Hokchi Energy</v>
      </c>
      <c r="C339" s="59" t="s">
        <v>241</v>
      </c>
      <c r="D339" s="60" t="s">
        <v>202</v>
      </c>
      <c r="E339" s="61">
        <v>17936.330000000002</v>
      </c>
    </row>
    <row r="340" spans="1:5" x14ac:dyDescent="0.35">
      <c r="A340" s="59" t="s">
        <v>9</v>
      </c>
      <c r="B340" s="59" t="str">
        <f>+VLOOKUP(Tabla1[[#This Row],[Contrato]],H:I,2,0)</f>
        <v>Hokchi Energy</v>
      </c>
      <c r="C340" s="59" t="s">
        <v>241</v>
      </c>
      <c r="D340" s="60" t="s">
        <v>203</v>
      </c>
      <c r="E340" s="61">
        <v>370586.57</v>
      </c>
    </row>
    <row r="341" spans="1:5" x14ac:dyDescent="0.35">
      <c r="A341" s="59" t="s">
        <v>9</v>
      </c>
      <c r="B341" s="59" t="str">
        <f>+VLOOKUP(Tabla1[[#This Row],[Contrato]],H:I,2,0)</f>
        <v>Hokchi Energy</v>
      </c>
      <c r="C341" s="59" t="s">
        <v>241</v>
      </c>
      <c r="D341" s="60" t="s">
        <v>204</v>
      </c>
      <c r="E341" s="61">
        <v>72035.220000000016</v>
      </c>
    </row>
    <row r="342" spans="1:5" x14ac:dyDescent="0.35">
      <c r="A342" s="59" t="s">
        <v>9</v>
      </c>
      <c r="B342" s="59" t="str">
        <f>+VLOOKUP(Tabla1[[#This Row],[Contrato]],H:I,2,0)</f>
        <v>Hokchi Energy</v>
      </c>
      <c r="C342" s="59" t="s">
        <v>241</v>
      </c>
      <c r="D342" s="60" t="s">
        <v>205</v>
      </c>
      <c r="E342" s="61">
        <v>31239.649999999998</v>
      </c>
    </row>
    <row r="343" spans="1:5" x14ac:dyDescent="0.35">
      <c r="A343" s="59" t="s">
        <v>9</v>
      </c>
      <c r="B343" s="59" t="str">
        <f>+VLOOKUP(Tabla1[[#This Row],[Contrato]],H:I,2,0)</f>
        <v>Hokchi Energy</v>
      </c>
      <c r="C343" s="59" t="s">
        <v>241</v>
      </c>
      <c r="D343" s="60" t="s">
        <v>206</v>
      </c>
      <c r="E343" s="61">
        <v>25636.690000000002</v>
      </c>
    </row>
    <row r="344" spans="1:5" x14ac:dyDescent="0.35">
      <c r="A344" s="59" t="s">
        <v>9</v>
      </c>
      <c r="B344" s="59" t="str">
        <f>+VLOOKUP(Tabla1[[#This Row],[Contrato]],H:I,2,0)</f>
        <v>Hokchi Energy</v>
      </c>
      <c r="C344" s="59" t="s">
        <v>241</v>
      </c>
      <c r="D344" s="60" t="s">
        <v>207</v>
      </c>
      <c r="E344" s="61">
        <v>3769.18</v>
      </c>
    </row>
    <row r="345" spans="1:5" x14ac:dyDescent="0.35">
      <c r="A345" s="59" t="s">
        <v>9</v>
      </c>
      <c r="B345" s="59" t="str">
        <f>+VLOOKUP(Tabla1[[#This Row],[Contrato]],H:I,2,0)</f>
        <v>Hokchi Energy</v>
      </c>
      <c r="C345" s="59" t="s">
        <v>241</v>
      </c>
      <c r="D345" s="60" t="s">
        <v>208</v>
      </c>
      <c r="E345" s="61">
        <v>49455.626042700373</v>
      </c>
    </row>
    <row r="346" spans="1:5" x14ac:dyDescent="0.35">
      <c r="A346" s="59" t="s">
        <v>9</v>
      </c>
      <c r="B346" s="59" t="str">
        <f>+VLOOKUP(Tabla1[[#This Row],[Contrato]],H:I,2,0)</f>
        <v>Hokchi Energy</v>
      </c>
      <c r="C346" s="59" t="s">
        <v>241</v>
      </c>
      <c r="D346" s="60" t="s">
        <v>209</v>
      </c>
      <c r="E346" s="61">
        <v>564303.68486930616</v>
      </c>
    </row>
    <row r="347" spans="1:5" x14ac:dyDescent="0.35">
      <c r="A347" s="59" t="s">
        <v>9</v>
      </c>
      <c r="B347" s="59" t="str">
        <f>+VLOOKUP(Tabla1[[#This Row],[Contrato]],H:I,2,0)</f>
        <v>Hokchi Energy</v>
      </c>
      <c r="C347" s="59" t="s">
        <v>241</v>
      </c>
      <c r="D347" s="60" t="s">
        <v>210</v>
      </c>
      <c r="E347" s="61">
        <v>48564.801100132914</v>
      </c>
    </row>
    <row r="348" spans="1:5" x14ac:dyDescent="0.35">
      <c r="A348" s="59" t="s">
        <v>9</v>
      </c>
      <c r="B348" s="59" t="str">
        <f>+VLOOKUP(Tabla1[[#This Row],[Contrato]],H:I,2,0)</f>
        <v>Hokchi Energy</v>
      </c>
      <c r="C348" s="59" t="s">
        <v>241</v>
      </c>
      <c r="D348" s="60" t="s">
        <v>211</v>
      </c>
      <c r="E348" s="61">
        <v>64331.870427144699</v>
      </c>
    </row>
    <row r="349" spans="1:5" x14ac:dyDescent="0.35">
      <c r="A349" s="59" t="s">
        <v>9</v>
      </c>
      <c r="B349" s="59" t="str">
        <f>+VLOOKUP(Tabla1[[#This Row],[Contrato]],H:I,2,0)</f>
        <v>Hokchi Energy</v>
      </c>
      <c r="C349" s="59" t="s">
        <v>241</v>
      </c>
      <c r="D349" s="60" t="s">
        <v>212</v>
      </c>
      <c r="E349" s="61">
        <v>12902.541056809725</v>
      </c>
    </row>
    <row r="350" spans="1:5" x14ac:dyDescent="0.35">
      <c r="A350" s="59" t="s">
        <v>9</v>
      </c>
      <c r="B350" s="59" t="str">
        <f>+VLOOKUP(Tabla1[[#This Row],[Contrato]],H:I,2,0)</f>
        <v>Hokchi Energy</v>
      </c>
      <c r="C350" s="59" t="s">
        <v>241</v>
      </c>
      <c r="D350" s="60" t="s">
        <v>213</v>
      </c>
      <c r="E350" s="61">
        <v>331439.51785984548</v>
      </c>
    </row>
    <row r="351" spans="1:5" x14ac:dyDescent="0.35">
      <c r="A351" s="59" t="s">
        <v>9</v>
      </c>
      <c r="B351" s="59" t="str">
        <f>+VLOOKUP(Tabla1[[#This Row],[Contrato]],H:I,2,0)</f>
        <v>Hokchi Energy</v>
      </c>
      <c r="C351" s="59" t="s">
        <v>241</v>
      </c>
      <c r="D351" s="60" t="s">
        <v>215</v>
      </c>
      <c r="E351" s="61">
        <v>171445.91337122757</v>
      </c>
    </row>
    <row r="352" spans="1:5" x14ac:dyDescent="0.35">
      <c r="A352" s="59" t="s">
        <v>9</v>
      </c>
      <c r="B352" s="59" t="str">
        <f>+VLOOKUP(Tabla1[[#This Row],[Contrato]],H:I,2,0)</f>
        <v>Hokchi Energy</v>
      </c>
      <c r="C352" s="59" t="s">
        <v>241</v>
      </c>
      <c r="D352" s="60" t="s">
        <v>216</v>
      </c>
      <c r="E352" s="61">
        <v>7331582.0241080886</v>
      </c>
    </row>
    <row r="353" spans="1:5" x14ac:dyDescent="0.35">
      <c r="A353" s="59" t="s">
        <v>9</v>
      </c>
      <c r="B353" s="59" t="str">
        <f>+VLOOKUP(Tabla1[[#This Row],[Contrato]],H:I,2,0)</f>
        <v>Hokchi Energy</v>
      </c>
      <c r="C353" s="59" t="s">
        <v>241</v>
      </c>
      <c r="D353" s="60" t="s">
        <v>217</v>
      </c>
      <c r="E353" s="61">
        <v>187247.81476529787</v>
      </c>
    </row>
    <row r="354" spans="1:5" x14ac:dyDescent="0.35">
      <c r="A354" s="59" t="s">
        <v>9</v>
      </c>
      <c r="B354" s="59" t="str">
        <f>+VLOOKUP(Tabla1[[#This Row],[Contrato]],H:I,2,0)</f>
        <v>Hokchi Energy</v>
      </c>
      <c r="C354" s="59" t="s">
        <v>241</v>
      </c>
      <c r="D354" s="60" t="s">
        <v>218</v>
      </c>
      <c r="E354" s="61">
        <v>6155749.4227617905</v>
      </c>
    </row>
    <row r="355" spans="1:5" x14ac:dyDescent="0.35">
      <c r="A355" s="59" t="s">
        <v>9</v>
      </c>
      <c r="B355" s="59" t="str">
        <f>+VLOOKUP(Tabla1[[#This Row],[Contrato]],H:I,2,0)</f>
        <v>Hokchi Energy</v>
      </c>
      <c r="C355" s="59" t="s">
        <v>241</v>
      </c>
      <c r="D355" s="60" t="s">
        <v>219</v>
      </c>
      <c r="E355" s="61">
        <v>8648142.066602435</v>
      </c>
    </row>
    <row r="356" spans="1:5" x14ac:dyDescent="0.35">
      <c r="A356" s="59" t="s">
        <v>9</v>
      </c>
      <c r="B356" s="59" t="str">
        <f>+VLOOKUP(Tabla1[[#This Row],[Contrato]],H:I,2,0)</f>
        <v>Hokchi Energy</v>
      </c>
      <c r="C356" s="59" t="s">
        <v>241</v>
      </c>
      <c r="D356" s="60" t="s">
        <v>220</v>
      </c>
      <c r="E356" s="61">
        <v>7578342.2104312945</v>
      </c>
    </row>
    <row r="357" spans="1:5" x14ac:dyDescent="0.35">
      <c r="A357" s="59" t="s">
        <v>9</v>
      </c>
      <c r="B357" s="59" t="str">
        <f>+VLOOKUP(Tabla1[[#This Row],[Contrato]],H:I,2,0)</f>
        <v>Hokchi Energy</v>
      </c>
      <c r="C357" s="59" t="s">
        <v>241</v>
      </c>
      <c r="D357" s="60" t="s">
        <v>240</v>
      </c>
      <c r="E357" s="61">
        <v>12729048.402020846</v>
      </c>
    </row>
    <row r="358" spans="1:5" x14ac:dyDescent="0.35">
      <c r="A358" s="59" t="s">
        <v>9</v>
      </c>
      <c r="B358" s="59" t="str">
        <f>+VLOOKUP(Tabla1[[#This Row],[Contrato]],H:I,2,0)</f>
        <v>Hokchi Energy</v>
      </c>
      <c r="C358" s="59" t="s">
        <v>241</v>
      </c>
      <c r="D358" s="60" t="s">
        <v>259</v>
      </c>
      <c r="E358" s="61">
        <v>3904367.8552674227</v>
      </c>
    </row>
    <row r="359" spans="1:5" x14ac:dyDescent="0.35">
      <c r="A359" s="59" t="s">
        <v>9</v>
      </c>
      <c r="B359" s="59" t="str">
        <f>+VLOOKUP(Tabla1[[#This Row],[Contrato]],H:I,2,0)</f>
        <v>Hokchi Energy</v>
      </c>
      <c r="C359" s="59" t="s">
        <v>241</v>
      </c>
      <c r="D359" s="60" t="s">
        <v>260</v>
      </c>
      <c r="E359" s="61">
        <v>4446521.0651296815</v>
      </c>
    </row>
    <row r="360" spans="1:5" x14ac:dyDescent="0.35">
      <c r="A360" s="59" t="s">
        <v>9</v>
      </c>
      <c r="B360" s="59" t="str">
        <f>+VLOOKUP(Tabla1[[#This Row],[Contrato]],H:I,2,0)</f>
        <v>Hokchi Energy</v>
      </c>
      <c r="C360" s="59" t="s">
        <v>241</v>
      </c>
      <c r="D360" s="60" t="s">
        <v>280</v>
      </c>
      <c r="E360" s="61">
        <v>239026</v>
      </c>
    </row>
    <row r="361" spans="1:5" x14ac:dyDescent="0.35">
      <c r="A361" s="59" t="s">
        <v>10</v>
      </c>
      <c r="B361" s="59" t="str">
        <f>+VLOOKUP(Tabla1[[#This Row],[Contrato]],H:I,2,0)</f>
        <v>Talos Energy Offshore Mexico 7</v>
      </c>
      <c r="C361" s="59" t="s">
        <v>241</v>
      </c>
      <c r="D361" s="60" t="s">
        <v>221</v>
      </c>
      <c r="E361" s="61">
        <v>11400</v>
      </c>
    </row>
    <row r="362" spans="1:5" x14ac:dyDescent="0.35">
      <c r="A362" s="59" t="s">
        <v>10</v>
      </c>
      <c r="B362" s="59" t="str">
        <f>+VLOOKUP(Tabla1[[#This Row],[Contrato]],H:I,2,0)</f>
        <v>Talos Energy Offshore Mexico 7</v>
      </c>
      <c r="C362" s="59" t="s">
        <v>241</v>
      </c>
      <c r="D362" s="60" t="s">
        <v>222</v>
      </c>
      <c r="E362" s="61">
        <v>47072.52</v>
      </c>
    </row>
    <row r="363" spans="1:5" x14ac:dyDescent="0.35">
      <c r="A363" s="59" t="s">
        <v>10</v>
      </c>
      <c r="B363" s="59" t="str">
        <f>+VLOOKUP(Tabla1[[#This Row],[Contrato]],H:I,2,0)</f>
        <v>Talos Energy Offshore Mexico 7</v>
      </c>
      <c r="C363" s="59" t="s">
        <v>241</v>
      </c>
      <c r="D363" s="60" t="s">
        <v>223</v>
      </c>
      <c r="E363" s="61">
        <v>134292.03</v>
      </c>
    </row>
    <row r="364" spans="1:5" x14ac:dyDescent="0.35">
      <c r="A364" s="59" t="s">
        <v>10</v>
      </c>
      <c r="B364" s="59" t="str">
        <f>+VLOOKUP(Tabla1[[#This Row],[Contrato]],H:I,2,0)</f>
        <v>Talos Energy Offshore Mexico 7</v>
      </c>
      <c r="C364" s="59" t="s">
        <v>241</v>
      </c>
      <c r="D364" s="60" t="s">
        <v>224</v>
      </c>
      <c r="E364" s="61">
        <v>251188.57</v>
      </c>
    </row>
    <row r="365" spans="1:5" x14ac:dyDescent="0.35">
      <c r="A365" s="59" t="s">
        <v>10</v>
      </c>
      <c r="B365" s="59" t="str">
        <f>+VLOOKUP(Tabla1[[#This Row],[Contrato]],H:I,2,0)</f>
        <v>Talos Energy Offshore Mexico 7</v>
      </c>
      <c r="C365" s="59" t="s">
        <v>241</v>
      </c>
      <c r="D365" s="60" t="s">
        <v>225</v>
      </c>
      <c r="E365" s="61">
        <v>222548.47</v>
      </c>
    </row>
    <row r="366" spans="1:5" x14ac:dyDescent="0.35">
      <c r="A366" s="59" t="s">
        <v>10</v>
      </c>
      <c r="B366" s="59" t="str">
        <f>+VLOOKUP(Tabla1[[#This Row],[Contrato]],H:I,2,0)</f>
        <v>Talos Energy Offshore Mexico 7</v>
      </c>
      <c r="C366" s="59" t="s">
        <v>241</v>
      </c>
      <c r="D366" s="60" t="s">
        <v>226</v>
      </c>
      <c r="E366" s="61">
        <v>447288.81</v>
      </c>
    </row>
    <row r="367" spans="1:5" x14ac:dyDescent="0.35">
      <c r="A367" s="59" t="s">
        <v>10</v>
      </c>
      <c r="B367" s="59" t="str">
        <f>+VLOOKUP(Tabla1[[#This Row],[Contrato]],H:I,2,0)</f>
        <v>Talos Energy Offshore Mexico 7</v>
      </c>
      <c r="C367" s="59" t="s">
        <v>241</v>
      </c>
      <c r="D367" s="60" t="s">
        <v>227</v>
      </c>
      <c r="E367" s="61">
        <v>30750.36</v>
      </c>
    </row>
    <row r="368" spans="1:5" x14ac:dyDescent="0.35">
      <c r="A368" s="59" t="s">
        <v>10</v>
      </c>
      <c r="B368" s="59" t="str">
        <f>+VLOOKUP(Tabla1[[#This Row],[Contrato]],H:I,2,0)</f>
        <v>Talos Energy Offshore Mexico 7</v>
      </c>
      <c r="C368" s="59" t="s">
        <v>241</v>
      </c>
      <c r="D368" s="60" t="s">
        <v>228</v>
      </c>
      <c r="E368" s="61">
        <v>284755.46000000002</v>
      </c>
    </row>
    <row r="369" spans="1:5" x14ac:dyDescent="0.35">
      <c r="A369" s="59" t="s">
        <v>10</v>
      </c>
      <c r="B369" s="59" t="str">
        <f>+VLOOKUP(Tabla1[[#This Row],[Contrato]],H:I,2,0)</f>
        <v>Talos Energy Offshore Mexico 7</v>
      </c>
      <c r="C369" s="59" t="s">
        <v>241</v>
      </c>
      <c r="D369" s="60" t="s">
        <v>229</v>
      </c>
      <c r="E369" s="61">
        <v>345851.8</v>
      </c>
    </row>
    <row r="370" spans="1:5" x14ac:dyDescent="0.35">
      <c r="A370" s="59" t="s">
        <v>10</v>
      </c>
      <c r="B370" s="59" t="str">
        <f>+VLOOKUP(Tabla1[[#This Row],[Contrato]],H:I,2,0)</f>
        <v>Talos Energy Offshore Mexico 7</v>
      </c>
      <c r="C370" s="59" t="s">
        <v>241</v>
      </c>
      <c r="D370" s="60" t="s">
        <v>230</v>
      </c>
      <c r="E370" s="61">
        <v>89468.489999999991</v>
      </c>
    </row>
    <row r="371" spans="1:5" x14ac:dyDescent="0.35">
      <c r="A371" s="59" t="s">
        <v>10</v>
      </c>
      <c r="B371" s="59" t="str">
        <f>+VLOOKUP(Tabla1[[#This Row],[Contrato]],H:I,2,0)</f>
        <v>Talos Energy Offshore Mexico 7</v>
      </c>
      <c r="C371" s="59" t="s">
        <v>241</v>
      </c>
      <c r="D371" s="60" t="s">
        <v>231</v>
      </c>
      <c r="E371" s="61">
        <v>2345837.88</v>
      </c>
    </row>
    <row r="372" spans="1:5" x14ac:dyDescent="0.35">
      <c r="A372" s="59" t="s">
        <v>10</v>
      </c>
      <c r="B372" s="59" t="str">
        <f>+VLOOKUP(Tabla1[[#This Row],[Contrato]],H:I,2,0)</f>
        <v>Talos Energy Offshore Mexico 7</v>
      </c>
      <c r="C372" s="59" t="s">
        <v>241</v>
      </c>
      <c r="D372" s="60" t="s">
        <v>232</v>
      </c>
      <c r="E372" s="61">
        <v>637728.1</v>
      </c>
    </row>
    <row r="373" spans="1:5" x14ac:dyDescent="0.35">
      <c r="A373" s="59" t="s">
        <v>10</v>
      </c>
      <c r="B373" s="59" t="str">
        <f>+VLOOKUP(Tabla1[[#This Row],[Contrato]],H:I,2,0)</f>
        <v>Talos Energy Offshore Mexico 7</v>
      </c>
      <c r="C373" s="59" t="s">
        <v>241</v>
      </c>
      <c r="D373" s="60" t="s">
        <v>233</v>
      </c>
      <c r="E373" s="61">
        <v>265369.89</v>
      </c>
    </row>
    <row r="374" spans="1:5" x14ac:dyDescent="0.35">
      <c r="A374" s="59" t="s">
        <v>10</v>
      </c>
      <c r="B374" s="59" t="str">
        <f>+VLOOKUP(Tabla1[[#This Row],[Contrato]],H:I,2,0)</f>
        <v>Talos Energy Offshore Mexico 7</v>
      </c>
      <c r="C374" s="59" t="s">
        <v>241</v>
      </c>
      <c r="D374" s="60" t="s">
        <v>234</v>
      </c>
      <c r="E374" s="61">
        <v>419850.99000000005</v>
      </c>
    </row>
    <row r="375" spans="1:5" x14ac:dyDescent="0.35">
      <c r="A375" s="59" t="s">
        <v>10</v>
      </c>
      <c r="B375" s="59" t="str">
        <f>+VLOOKUP(Tabla1[[#This Row],[Contrato]],H:I,2,0)</f>
        <v>Talos Energy Offshore Mexico 7</v>
      </c>
      <c r="C375" s="59" t="s">
        <v>241</v>
      </c>
      <c r="D375" s="60" t="s">
        <v>235</v>
      </c>
      <c r="E375" s="61">
        <v>1068866.46</v>
      </c>
    </row>
    <row r="376" spans="1:5" x14ac:dyDescent="0.35">
      <c r="A376" s="59" t="s">
        <v>10</v>
      </c>
      <c r="B376" s="59" t="str">
        <f>+VLOOKUP(Tabla1[[#This Row],[Contrato]],H:I,2,0)</f>
        <v>Talos Energy Offshore Mexico 7</v>
      </c>
      <c r="C376" s="59" t="s">
        <v>241</v>
      </c>
      <c r="D376" s="60" t="s">
        <v>193</v>
      </c>
      <c r="E376" s="61">
        <v>841616.96</v>
      </c>
    </row>
    <row r="377" spans="1:5" x14ac:dyDescent="0.35">
      <c r="A377" s="59" t="s">
        <v>10</v>
      </c>
      <c r="B377" s="59" t="str">
        <f>+VLOOKUP(Tabla1[[#This Row],[Contrato]],H:I,2,0)</f>
        <v>Talos Energy Offshore Mexico 7</v>
      </c>
      <c r="C377" s="59" t="s">
        <v>241</v>
      </c>
      <c r="D377" s="60" t="s">
        <v>194</v>
      </c>
      <c r="E377" s="61">
        <v>4614127.7699999996</v>
      </c>
    </row>
    <row r="378" spans="1:5" x14ac:dyDescent="0.35">
      <c r="A378" s="59" t="s">
        <v>10</v>
      </c>
      <c r="B378" s="59" t="str">
        <f>+VLOOKUP(Tabla1[[#This Row],[Contrato]],H:I,2,0)</f>
        <v>Talos Energy Offshore Mexico 7</v>
      </c>
      <c r="C378" s="59" t="s">
        <v>241</v>
      </c>
      <c r="D378" s="60" t="s">
        <v>195</v>
      </c>
      <c r="E378" s="61">
        <v>3635008.49</v>
      </c>
    </row>
    <row r="379" spans="1:5" x14ac:dyDescent="0.35">
      <c r="A379" s="59" t="s">
        <v>10</v>
      </c>
      <c r="B379" s="59" t="str">
        <f>+VLOOKUP(Tabla1[[#This Row],[Contrato]],H:I,2,0)</f>
        <v>Talos Energy Offshore Mexico 7</v>
      </c>
      <c r="C379" s="59" t="s">
        <v>241</v>
      </c>
      <c r="D379" s="60" t="s">
        <v>196</v>
      </c>
      <c r="E379" s="61">
        <v>9992113.5599999987</v>
      </c>
    </row>
    <row r="380" spans="1:5" x14ac:dyDescent="0.35">
      <c r="A380" s="59" t="s">
        <v>10</v>
      </c>
      <c r="B380" s="59" t="str">
        <f>+VLOOKUP(Tabla1[[#This Row],[Contrato]],H:I,2,0)</f>
        <v>Talos Energy Offshore Mexico 7</v>
      </c>
      <c r="C380" s="59" t="s">
        <v>241</v>
      </c>
      <c r="D380" s="60" t="s">
        <v>197</v>
      </c>
      <c r="E380" s="61">
        <v>11069703.810000002</v>
      </c>
    </row>
    <row r="381" spans="1:5" x14ac:dyDescent="0.35">
      <c r="A381" s="59" t="s">
        <v>10</v>
      </c>
      <c r="B381" s="59" t="str">
        <f>+VLOOKUP(Tabla1[[#This Row],[Contrato]],H:I,2,0)</f>
        <v>Talos Energy Offshore Mexico 7</v>
      </c>
      <c r="C381" s="59" t="s">
        <v>241</v>
      </c>
      <c r="D381" s="60" t="s">
        <v>198</v>
      </c>
      <c r="E381" s="61">
        <v>5828488.5199999996</v>
      </c>
    </row>
    <row r="382" spans="1:5" x14ac:dyDescent="0.35">
      <c r="A382" s="59" t="s">
        <v>10</v>
      </c>
      <c r="B382" s="59" t="str">
        <f>+VLOOKUP(Tabla1[[#This Row],[Contrato]],H:I,2,0)</f>
        <v>Talos Energy Offshore Mexico 7</v>
      </c>
      <c r="C382" s="59" t="s">
        <v>241</v>
      </c>
      <c r="D382" s="60" t="s">
        <v>199</v>
      </c>
      <c r="E382" s="61">
        <v>9015791.2400000002</v>
      </c>
    </row>
    <row r="383" spans="1:5" x14ac:dyDescent="0.35">
      <c r="A383" s="59" t="s">
        <v>10</v>
      </c>
      <c r="B383" s="59" t="str">
        <f>+VLOOKUP(Tabla1[[#This Row],[Contrato]],H:I,2,0)</f>
        <v>Talos Energy Offshore Mexico 7</v>
      </c>
      <c r="C383" s="59" t="s">
        <v>241</v>
      </c>
      <c r="D383" s="60" t="s">
        <v>200</v>
      </c>
      <c r="E383" s="61">
        <v>6319545.4699999997</v>
      </c>
    </row>
    <row r="384" spans="1:5" x14ac:dyDescent="0.35">
      <c r="A384" s="59" t="s">
        <v>10</v>
      </c>
      <c r="B384" s="59" t="str">
        <f>+VLOOKUP(Tabla1[[#This Row],[Contrato]],H:I,2,0)</f>
        <v>Talos Energy Offshore Mexico 7</v>
      </c>
      <c r="C384" s="59" t="s">
        <v>241</v>
      </c>
      <c r="D384" s="60" t="s">
        <v>201</v>
      </c>
      <c r="E384" s="61">
        <v>4816897.5300000012</v>
      </c>
    </row>
    <row r="385" spans="1:5" x14ac:dyDescent="0.35">
      <c r="A385" s="59" t="s">
        <v>10</v>
      </c>
      <c r="B385" s="59" t="str">
        <f>+VLOOKUP(Tabla1[[#This Row],[Contrato]],H:I,2,0)</f>
        <v>Talos Energy Offshore Mexico 7</v>
      </c>
      <c r="C385" s="59" t="s">
        <v>241</v>
      </c>
      <c r="D385" s="60" t="s">
        <v>202</v>
      </c>
      <c r="E385" s="61">
        <v>836822.37</v>
      </c>
    </row>
    <row r="386" spans="1:5" x14ac:dyDescent="0.35">
      <c r="A386" s="59" t="s">
        <v>10</v>
      </c>
      <c r="B386" s="59" t="str">
        <f>+VLOOKUP(Tabla1[[#This Row],[Contrato]],H:I,2,0)</f>
        <v>Talos Energy Offshore Mexico 7</v>
      </c>
      <c r="C386" s="59" t="s">
        <v>241</v>
      </c>
      <c r="D386" s="60" t="s">
        <v>203</v>
      </c>
      <c r="E386" s="61">
        <v>422759.76</v>
      </c>
    </row>
    <row r="387" spans="1:5" x14ac:dyDescent="0.35">
      <c r="A387" s="59" t="s">
        <v>10</v>
      </c>
      <c r="B387" s="59" t="str">
        <f>+VLOOKUP(Tabla1[[#This Row],[Contrato]],H:I,2,0)</f>
        <v>Talos Energy Offshore Mexico 7</v>
      </c>
      <c r="C387" s="59" t="s">
        <v>241</v>
      </c>
      <c r="D387" s="60" t="s">
        <v>204</v>
      </c>
      <c r="E387" s="61">
        <v>517273.57</v>
      </c>
    </row>
    <row r="388" spans="1:5" x14ac:dyDescent="0.35">
      <c r="A388" s="59" t="s">
        <v>10</v>
      </c>
      <c r="B388" s="59" t="str">
        <f>+VLOOKUP(Tabla1[[#This Row],[Contrato]],H:I,2,0)</f>
        <v>Talos Energy Offshore Mexico 7</v>
      </c>
      <c r="C388" s="59" t="s">
        <v>241</v>
      </c>
      <c r="D388" s="60" t="s">
        <v>205</v>
      </c>
      <c r="E388" s="61">
        <v>183477.65000000002</v>
      </c>
    </row>
    <row r="389" spans="1:5" x14ac:dyDescent="0.35">
      <c r="A389" s="59" t="s">
        <v>10</v>
      </c>
      <c r="B389" s="59" t="str">
        <f>+VLOOKUP(Tabla1[[#This Row],[Contrato]],H:I,2,0)</f>
        <v>Talos Energy Offshore Mexico 7</v>
      </c>
      <c r="C389" s="59" t="s">
        <v>241</v>
      </c>
      <c r="D389" s="60" t="s">
        <v>206</v>
      </c>
      <c r="E389" s="61">
        <v>199370.38</v>
      </c>
    </row>
    <row r="390" spans="1:5" x14ac:dyDescent="0.35">
      <c r="A390" s="59" t="s">
        <v>10</v>
      </c>
      <c r="B390" s="59" t="str">
        <f>+VLOOKUP(Tabla1[[#This Row],[Contrato]],H:I,2,0)</f>
        <v>Talos Energy Offshore Mexico 7</v>
      </c>
      <c r="C390" s="59" t="s">
        <v>241</v>
      </c>
      <c r="D390" s="60" t="s">
        <v>207</v>
      </c>
      <c r="E390" s="61">
        <v>111220.25</v>
      </c>
    </row>
    <row r="391" spans="1:5" x14ac:dyDescent="0.35">
      <c r="A391" s="59" t="s">
        <v>10</v>
      </c>
      <c r="B391" s="59" t="str">
        <f>+VLOOKUP(Tabla1[[#This Row],[Contrato]],H:I,2,0)</f>
        <v>Talos Energy Offshore Mexico 7</v>
      </c>
      <c r="C391" s="59" t="s">
        <v>241</v>
      </c>
      <c r="D391" s="60" t="s">
        <v>208</v>
      </c>
      <c r="E391" s="61">
        <v>63316.953980848346</v>
      </c>
    </row>
    <row r="392" spans="1:5" x14ac:dyDescent="0.35">
      <c r="A392" s="59" t="s">
        <v>10</v>
      </c>
      <c r="B392" s="59" t="str">
        <f>+VLOOKUP(Tabla1[[#This Row],[Contrato]],H:I,2,0)</f>
        <v>Talos Energy Offshore Mexico 7</v>
      </c>
      <c r="C392" s="59" t="s">
        <v>241</v>
      </c>
      <c r="D392" s="60" t="s">
        <v>209</v>
      </c>
      <c r="E392" s="61">
        <v>2542258.2072410556</v>
      </c>
    </row>
    <row r="393" spans="1:5" x14ac:dyDescent="0.35">
      <c r="A393" s="59" t="s">
        <v>10</v>
      </c>
      <c r="B393" s="59" t="str">
        <f>+VLOOKUP(Tabla1[[#This Row],[Contrato]],H:I,2,0)</f>
        <v>Talos Energy Offshore Mexico 7</v>
      </c>
      <c r="C393" s="59" t="s">
        <v>241</v>
      </c>
      <c r="D393" s="60" t="s">
        <v>210</v>
      </c>
      <c r="E393" s="61">
        <v>138017.17317309842</v>
      </c>
    </row>
    <row r="394" spans="1:5" x14ac:dyDescent="0.35">
      <c r="A394" s="59" t="s">
        <v>10</v>
      </c>
      <c r="B394" s="59" t="str">
        <f>+VLOOKUP(Tabla1[[#This Row],[Contrato]],H:I,2,0)</f>
        <v>Talos Energy Offshore Mexico 7</v>
      </c>
      <c r="C394" s="59" t="s">
        <v>241</v>
      </c>
      <c r="D394" s="60" t="s">
        <v>211</v>
      </c>
      <c r="E394" s="61">
        <v>451080.26814604935</v>
      </c>
    </row>
    <row r="395" spans="1:5" x14ac:dyDescent="0.35">
      <c r="A395" s="59" t="s">
        <v>10</v>
      </c>
      <c r="B395" s="59" t="str">
        <f>+VLOOKUP(Tabla1[[#This Row],[Contrato]],H:I,2,0)</f>
        <v>Talos Energy Offshore Mexico 7</v>
      </c>
      <c r="C395" s="59" t="s">
        <v>241</v>
      </c>
      <c r="D395" s="60" t="s">
        <v>212</v>
      </c>
      <c r="E395" s="61">
        <v>31737.1923897622</v>
      </c>
    </row>
    <row r="396" spans="1:5" x14ac:dyDescent="0.35">
      <c r="A396" s="59" t="s">
        <v>10</v>
      </c>
      <c r="B396" s="59" t="str">
        <f>+VLOOKUP(Tabla1[[#This Row],[Contrato]],H:I,2,0)</f>
        <v>Talos Energy Offshore Mexico 7</v>
      </c>
      <c r="C396" s="59" t="s">
        <v>241</v>
      </c>
      <c r="D396" s="60" t="s">
        <v>213</v>
      </c>
      <c r="E396" s="61">
        <v>405847.27564648207</v>
      </c>
    </row>
    <row r="397" spans="1:5" x14ac:dyDescent="0.35">
      <c r="A397" s="59" t="s">
        <v>10</v>
      </c>
      <c r="B397" s="59" t="str">
        <f>+VLOOKUP(Tabla1[[#This Row],[Contrato]],H:I,2,0)</f>
        <v>Talos Energy Offshore Mexico 7</v>
      </c>
      <c r="C397" s="59" t="s">
        <v>241</v>
      </c>
      <c r="D397" s="60" t="s">
        <v>214</v>
      </c>
      <c r="E397" s="61">
        <v>32394.717543319737</v>
      </c>
    </row>
    <row r="398" spans="1:5" x14ac:dyDescent="0.35">
      <c r="A398" s="59" t="s">
        <v>10</v>
      </c>
      <c r="B398" s="59" t="str">
        <f>+VLOOKUP(Tabla1[[#This Row],[Contrato]],H:I,2,0)</f>
        <v>Talos Energy Offshore Mexico 7</v>
      </c>
      <c r="C398" s="59" t="s">
        <v>241</v>
      </c>
      <c r="D398" s="60" t="s">
        <v>215</v>
      </c>
      <c r="E398" s="61">
        <v>191807.71077920354</v>
      </c>
    </row>
    <row r="399" spans="1:5" x14ac:dyDescent="0.35">
      <c r="A399" s="59" t="s">
        <v>10</v>
      </c>
      <c r="B399" s="59" t="str">
        <f>+VLOOKUP(Tabla1[[#This Row],[Contrato]],H:I,2,0)</f>
        <v>Talos Energy Offshore Mexico 7</v>
      </c>
      <c r="C399" s="59" t="s">
        <v>241</v>
      </c>
      <c r="D399" s="60" t="s">
        <v>216</v>
      </c>
      <c r="E399" s="61">
        <v>1270.4327086952005</v>
      </c>
    </row>
    <row r="400" spans="1:5" x14ac:dyDescent="0.35">
      <c r="A400" s="59" t="s">
        <v>10</v>
      </c>
      <c r="B400" s="59" t="str">
        <f>+VLOOKUP(Tabla1[[#This Row],[Contrato]],H:I,2,0)</f>
        <v>Talos Energy Offshore Mexico 7</v>
      </c>
      <c r="C400" s="59" t="s">
        <v>241</v>
      </c>
      <c r="D400" s="60" t="s">
        <v>217</v>
      </c>
      <c r="E400" s="61">
        <v>1502281.2259542244</v>
      </c>
    </row>
    <row r="401" spans="1:5" x14ac:dyDescent="0.35">
      <c r="A401" s="59" t="s">
        <v>10</v>
      </c>
      <c r="B401" s="59" t="str">
        <f>+VLOOKUP(Tabla1[[#This Row],[Contrato]],H:I,2,0)</f>
        <v>Talos Energy Offshore Mexico 7</v>
      </c>
      <c r="C401" s="59" t="s">
        <v>241</v>
      </c>
      <c r="D401" s="60" t="s">
        <v>219</v>
      </c>
      <c r="E401" s="61">
        <v>29809.249826218671</v>
      </c>
    </row>
    <row r="402" spans="1:5" x14ac:dyDescent="0.35">
      <c r="A402" s="59" t="s">
        <v>10</v>
      </c>
      <c r="B402" s="59" t="str">
        <f>+VLOOKUP(Tabla1[[#This Row],[Contrato]],H:I,2,0)</f>
        <v>Talos Energy Offshore Mexico 7</v>
      </c>
      <c r="C402" s="59" t="s">
        <v>241</v>
      </c>
      <c r="D402" s="60" t="s">
        <v>259</v>
      </c>
      <c r="E402" s="61">
        <v>11835</v>
      </c>
    </row>
    <row r="403" spans="1:5" x14ac:dyDescent="0.35">
      <c r="A403" s="59" t="s">
        <v>10</v>
      </c>
      <c r="B403" s="59" t="str">
        <f>+VLOOKUP(Tabla1[[#This Row],[Contrato]],H:I,2,0)</f>
        <v>Talos Energy Offshore Mexico 7</v>
      </c>
      <c r="C403" s="59" t="s">
        <v>241</v>
      </c>
      <c r="D403" s="60" t="s">
        <v>260</v>
      </c>
      <c r="E403" s="61">
        <v>103987.26</v>
      </c>
    </row>
    <row r="404" spans="1:5" x14ac:dyDescent="0.35">
      <c r="A404" s="59" t="s">
        <v>10</v>
      </c>
      <c r="B404" s="59" t="str">
        <f>+VLOOKUP(Tabla1[[#This Row],[Contrato]],H:I,2,0)</f>
        <v>Talos Energy Offshore Mexico 7</v>
      </c>
      <c r="C404" s="59" t="s">
        <v>241</v>
      </c>
      <c r="D404" s="60" t="s">
        <v>267</v>
      </c>
      <c r="E404" s="61">
        <v>19782.5</v>
      </c>
    </row>
    <row r="405" spans="1:5" x14ac:dyDescent="0.35">
      <c r="A405" s="59" t="s">
        <v>10</v>
      </c>
      <c r="B405" s="59" t="str">
        <f>+VLOOKUP(Tabla1[[#This Row],[Contrato]],H:I,2,0)</f>
        <v>Talos Energy Offshore Mexico 7</v>
      </c>
      <c r="C405" s="59" t="s">
        <v>241</v>
      </c>
      <c r="D405" s="60" t="s">
        <v>280</v>
      </c>
      <c r="E405" s="61">
        <v>985739.79609110404</v>
      </c>
    </row>
    <row r="406" spans="1:5" x14ac:dyDescent="0.35">
      <c r="A406" s="59" t="s">
        <v>10</v>
      </c>
      <c r="B406" s="59" t="str">
        <f>+VLOOKUP(Tabla1[[#This Row],[Contrato]],H:I,2,0)</f>
        <v>Talos Energy Offshore Mexico 7</v>
      </c>
      <c r="C406" s="59" t="s">
        <v>242</v>
      </c>
      <c r="D406" s="60" t="s">
        <v>212</v>
      </c>
      <c r="E406" s="61">
        <v>1732503.8816396534</v>
      </c>
    </row>
    <row r="407" spans="1:5" x14ac:dyDescent="0.35">
      <c r="A407" s="59" t="s">
        <v>10</v>
      </c>
      <c r="B407" s="59" t="str">
        <f>+VLOOKUP(Tabla1[[#This Row],[Contrato]],H:I,2,0)</f>
        <v>Talos Energy Offshore Mexico 7</v>
      </c>
      <c r="C407" s="59" t="s">
        <v>242</v>
      </c>
      <c r="D407" s="60" t="s">
        <v>213</v>
      </c>
      <c r="E407" s="61">
        <v>4946359.5634789476</v>
      </c>
    </row>
    <row r="408" spans="1:5" x14ac:dyDescent="0.35">
      <c r="A408" s="59" t="s">
        <v>10</v>
      </c>
      <c r="B408" s="59" t="str">
        <f>+VLOOKUP(Tabla1[[#This Row],[Contrato]],H:I,2,0)</f>
        <v>Talos Energy Offshore Mexico 7</v>
      </c>
      <c r="C408" s="59" t="s">
        <v>242</v>
      </c>
      <c r="D408" s="60" t="s">
        <v>214</v>
      </c>
      <c r="E408" s="61">
        <v>5730131.7416118905</v>
      </c>
    </row>
    <row r="409" spans="1:5" x14ac:dyDescent="0.35">
      <c r="A409" s="59" t="s">
        <v>10</v>
      </c>
      <c r="B409" s="59" t="str">
        <f>+VLOOKUP(Tabla1[[#This Row],[Contrato]],H:I,2,0)</f>
        <v>Talos Energy Offshore Mexico 7</v>
      </c>
      <c r="C409" s="59" t="s">
        <v>242</v>
      </c>
      <c r="D409" s="60" t="s">
        <v>215</v>
      </c>
      <c r="E409" s="61">
        <v>11570790.308655856</v>
      </c>
    </row>
    <row r="410" spans="1:5" x14ac:dyDescent="0.35">
      <c r="A410" s="59" t="s">
        <v>10</v>
      </c>
      <c r="B410" s="59" t="str">
        <f>+VLOOKUP(Tabla1[[#This Row],[Contrato]],H:I,2,0)</f>
        <v>Talos Energy Offshore Mexico 7</v>
      </c>
      <c r="C410" s="59" t="s">
        <v>242</v>
      </c>
      <c r="D410" s="60" t="s">
        <v>216</v>
      </c>
      <c r="E410" s="61">
        <v>19073881.45696795</v>
      </c>
    </row>
    <row r="411" spans="1:5" x14ac:dyDescent="0.35">
      <c r="A411" s="59" t="s">
        <v>10</v>
      </c>
      <c r="B411" s="59" t="str">
        <f>+VLOOKUP(Tabla1[[#This Row],[Contrato]],H:I,2,0)</f>
        <v>Talos Energy Offshore Mexico 7</v>
      </c>
      <c r="C411" s="59" t="s">
        <v>242</v>
      </c>
      <c r="D411" s="60" t="s">
        <v>217</v>
      </c>
      <c r="E411" s="61">
        <v>21228724.991177302</v>
      </c>
    </row>
    <row r="412" spans="1:5" x14ac:dyDescent="0.35">
      <c r="A412" s="59" t="s">
        <v>10</v>
      </c>
      <c r="B412" s="59" t="str">
        <f>+VLOOKUP(Tabla1[[#This Row],[Contrato]],H:I,2,0)</f>
        <v>Talos Energy Offshore Mexico 7</v>
      </c>
      <c r="C412" s="59" t="s">
        <v>242</v>
      </c>
      <c r="D412" s="60" t="s">
        <v>218</v>
      </c>
      <c r="E412" s="61">
        <v>13061287.21368671</v>
      </c>
    </row>
    <row r="413" spans="1:5" x14ac:dyDescent="0.35">
      <c r="A413" s="59" t="s">
        <v>10</v>
      </c>
      <c r="B413" s="59" t="str">
        <f>+VLOOKUP(Tabla1[[#This Row],[Contrato]],H:I,2,0)</f>
        <v>Talos Energy Offshore Mexico 7</v>
      </c>
      <c r="C413" s="59" t="s">
        <v>242</v>
      </c>
      <c r="D413" s="60" t="s">
        <v>219</v>
      </c>
      <c r="E413" s="61">
        <v>16208649.100151081</v>
      </c>
    </row>
    <row r="414" spans="1:5" x14ac:dyDescent="0.35">
      <c r="A414" s="59" t="s">
        <v>10</v>
      </c>
      <c r="B414" s="59" t="str">
        <f>+VLOOKUP(Tabla1[[#This Row],[Contrato]],H:I,2,0)</f>
        <v>Talos Energy Offshore Mexico 7</v>
      </c>
      <c r="C414" s="59" t="s">
        <v>242</v>
      </c>
      <c r="D414" s="60" t="s">
        <v>259</v>
      </c>
      <c r="E414" s="61">
        <v>10593152.130786516</v>
      </c>
    </row>
    <row r="415" spans="1:5" x14ac:dyDescent="0.35">
      <c r="A415" s="59" t="s">
        <v>10</v>
      </c>
      <c r="B415" s="59" t="str">
        <f>+VLOOKUP(Tabla1[[#This Row],[Contrato]],H:I,2,0)</f>
        <v>Talos Energy Offshore Mexico 7</v>
      </c>
      <c r="C415" s="59" t="s">
        <v>242</v>
      </c>
      <c r="D415" s="60" t="s">
        <v>260</v>
      </c>
      <c r="E415" s="61">
        <v>46991746.919955775</v>
      </c>
    </row>
    <row r="416" spans="1:5" x14ac:dyDescent="0.35">
      <c r="A416" s="59" t="s">
        <v>10</v>
      </c>
      <c r="B416" s="59" t="str">
        <f>+VLOOKUP(Tabla1[[#This Row],[Contrato]],H:I,2,0)</f>
        <v>Talos Energy Offshore Mexico 7</v>
      </c>
      <c r="C416" s="59" t="s">
        <v>242</v>
      </c>
      <c r="D416" s="60" t="s">
        <v>267</v>
      </c>
      <c r="E416" s="61">
        <v>3790144.5509859496</v>
      </c>
    </row>
    <row r="417" spans="1:5" x14ac:dyDescent="0.35">
      <c r="A417" s="59" t="s">
        <v>10</v>
      </c>
      <c r="B417" s="59" t="str">
        <f>+VLOOKUP(Tabla1[[#This Row],[Contrato]],H:I,2,0)</f>
        <v>Talos Energy Offshore Mexico 7</v>
      </c>
      <c r="C417" s="59" t="s">
        <v>242</v>
      </c>
      <c r="D417" s="60" t="s">
        <v>280</v>
      </c>
      <c r="E417" s="61">
        <v>6604328.2783855787</v>
      </c>
    </row>
    <row r="418" spans="1:5" x14ac:dyDescent="0.35">
      <c r="A418" s="59" t="s">
        <v>12</v>
      </c>
      <c r="B418" s="59" t="str">
        <f>+VLOOKUP(Tabla1[[#This Row],[Contrato]],H:I,2,0)</f>
        <v xml:space="preserve">ENI México </v>
      </c>
      <c r="C418" s="59" t="s">
        <v>242</v>
      </c>
      <c r="D418" s="60" t="s">
        <v>221</v>
      </c>
      <c r="E418" s="61">
        <v>3225.96</v>
      </c>
    </row>
    <row r="419" spans="1:5" x14ac:dyDescent="0.35">
      <c r="A419" s="59" t="s">
        <v>12</v>
      </c>
      <c r="B419" s="59" t="str">
        <f>+VLOOKUP(Tabla1[[#This Row],[Contrato]],H:I,2,0)</f>
        <v xml:space="preserve">ENI México </v>
      </c>
      <c r="C419" s="59" t="s">
        <v>242</v>
      </c>
      <c r="D419" s="60" t="s">
        <v>236</v>
      </c>
      <c r="E419" s="61">
        <v>40281.600000000006</v>
      </c>
    </row>
    <row r="420" spans="1:5" x14ac:dyDescent="0.35">
      <c r="A420" s="59" t="s">
        <v>12</v>
      </c>
      <c r="B420" s="59" t="str">
        <f>+VLOOKUP(Tabla1[[#This Row],[Contrato]],H:I,2,0)</f>
        <v xml:space="preserve">ENI México </v>
      </c>
      <c r="C420" s="59" t="s">
        <v>242</v>
      </c>
      <c r="D420" s="60" t="s">
        <v>222</v>
      </c>
      <c r="E420" s="61">
        <v>27959.210000000006</v>
      </c>
    </row>
    <row r="421" spans="1:5" x14ac:dyDescent="0.35">
      <c r="A421" s="59" t="s">
        <v>12</v>
      </c>
      <c r="B421" s="59" t="str">
        <f>+VLOOKUP(Tabla1[[#This Row],[Contrato]],H:I,2,0)</f>
        <v xml:space="preserve">ENI México </v>
      </c>
      <c r="C421" s="59" t="s">
        <v>242</v>
      </c>
      <c r="D421" s="60" t="s">
        <v>223</v>
      </c>
      <c r="E421" s="61">
        <v>70656.549999999988</v>
      </c>
    </row>
    <row r="422" spans="1:5" x14ac:dyDescent="0.35">
      <c r="A422" s="59" t="s">
        <v>12</v>
      </c>
      <c r="B422" s="59" t="str">
        <f>+VLOOKUP(Tabla1[[#This Row],[Contrato]],H:I,2,0)</f>
        <v xml:space="preserve">ENI México </v>
      </c>
      <c r="C422" s="59" t="s">
        <v>242</v>
      </c>
      <c r="D422" s="60" t="s">
        <v>224</v>
      </c>
      <c r="E422" s="61">
        <v>558609.52</v>
      </c>
    </row>
    <row r="423" spans="1:5" x14ac:dyDescent="0.35">
      <c r="A423" s="59" t="s">
        <v>12</v>
      </c>
      <c r="B423" s="59" t="str">
        <f>+VLOOKUP(Tabla1[[#This Row],[Contrato]],H:I,2,0)</f>
        <v xml:space="preserve">ENI México </v>
      </c>
      <c r="C423" s="59" t="s">
        <v>242</v>
      </c>
      <c r="D423" s="60" t="s">
        <v>225</v>
      </c>
      <c r="E423" s="61">
        <v>254740.97999999998</v>
      </c>
    </row>
    <row r="424" spans="1:5" x14ac:dyDescent="0.35">
      <c r="A424" s="59" t="s">
        <v>12</v>
      </c>
      <c r="B424" s="59" t="str">
        <f>+VLOOKUP(Tabla1[[#This Row],[Contrato]],H:I,2,0)</f>
        <v xml:space="preserve">ENI México </v>
      </c>
      <c r="C424" s="59" t="s">
        <v>242</v>
      </c>
      <c r="D424" s="60" t="s">
        <v>226</v>
      </c>
      <c r="E424" s="61">
        <v>736936.1</v>
      </c>
    </row>
    <row r="425" spans="1:5" x14ac:dyDescent="0.35">
      <c r="A425" s="59" t="s">
        <v>12</v>
      </c>
      <c r="B425" s="59" t="str">
        <f>+VLOOKUP(Tabla1[[#This Row],[Contrato]],H:I,2,0)</f>
        <v xml:space="preserve">ENI México </v>
      </c>
      <c r="C425" s="59" t="s">
        <v>242</v>
      </c>
      <c r="D425" s="60" t="s">
        <v>227</v>
      </c>
      <c r="E425" s="61">
        <v>608183.27</v>
      </c>
    </row>
    <row r="426" spans="1:5" x14ac:dyDescent="0.35">
      <c r="A426" s="59" t="s">
        <v>12</v>
      </c>
      <c r="B426" s="59" t="str">
        <f>+VLOOKUP(Tabla1[[#This Row],[Contrato]],H:I,2,0)</f>
        <v xml:space="preserve">ENI México </v>
      </c>
      <c r="C426" s="59" t="s">
        <v>242</v>
      </c>
      <c r="D426" s="60" t="s">
        <v>228</v>
      </c>
      <c r="E426" s="61">
        <v>548349.60999999987</v>
      </c>
    </row>
    <row r="427" spans="1:5" x14ac:dyDescent="0.35">
      <c r="A427" s="59" t="s">
        <v>12</v>
      </c>
      <c r="B427" s="59" t="str">
        <f>+VLOOKUP(Tabla1[[#This Row],[Contrato]],H:I,2,0)</f>
        <v xml:space="preserve">ENI México </v>
      </c>
      <c r="C427" s="59" t="s">
        <v>242</v>
      </c>
      <c r="D427" s="60" t="s">
        <v>229</v>
      </c>
      <c r="E427" s="61">
        <v>1656207.0600000008</v>
      </c>
    </row>
    <row r="428" spans="1:5" x14ac:dyDescent="0.35">
      <c r="A428" s="59" t="s">
        <v>12</v>
      </c>
      <c r="B428" s="59" t="str">
        <f>+VLOOKUP(Tabla1[[#This Row],[Contrato]],H:I,2,0)</f>
        <v xml:space="preserve">ENI México </v>
      </c>
      <c r="C428" s="59" t="s">
        <v>242</v>
      </c>
      <c r="D428" s="60" t="s">
        <v>230</v>
      </c>
      <c r="E428" s="61">
        <v>2646509.96</v>
      </c>
    </row>
    <row r="429" spans="1:5" x14ac:dyDescent="0.35">
      <c r="A429" s="59" t="s">
        <v>12</v>
      </c>
      <c r="B429" s="59" t="str">
        <f>+VLOOKUP(Tabla1[[#This Row],[Contrato]],H:I,2,0)</f>
        <v xml:space="preserve">ENI México </v>
      </c>
      <c r="C429" s="59" t="s">
        <v>242</v>
      </c>
      <c r="D429" s="60" t="s">
        <v>231</v>
      </c>
      <c r="E429" s="61">
        <v>3933885.8899999992</v>
      </c>
    </row>
    <row r="430" spans="1:5" x14ac:dyDescent="0.35">
      <c r="A430" s="59" t="s">
        <v>12</v>
      </c>
      <c r="B430" s="59" t="str">
        <f>+VLOOKUP(Tabla1[[#This Row],[Contrato]],H:I,2,0)</f>
        <v xml:space="preserve">ENI México </v>
      </c>
      <c r="C430" s="59" t="s">
        <v>242</v>
      </c>
      <c r="D430" s="60" t="s">
        <v>232</v>
      </c>
      <c r="E430" s="61">
        <v>6017002.9900000021</v>
      </c>
    </row>
    <row r="431" spans="1:5" x14ac:dyDescent="0.35">
      <c r="A431" s="59" t="s">
        <v>12</v>
      </c>
      <c r="B431" s="59" t="str">
        <f>+VLOOKUP(Tabla1[[#This Row],[Contrato]],H:I,2,0)</f>
        <v xml:space="preserve">ENI México </v>
      </c>
      <c r="C431" s="59" t="s">
        <v>242</v>
      </c>
      <c r="D431" s="60" t="s">
        <v>233</v>
      </c>
      <c r="E431" s="61">
        <v>3949388.0399999996</v>
      </c>
    </row>
    <row r="432" spans="1:5" x14ac:dyDescent="0.35">
      <c r="A432" s="59" t="s">
        <v>12</v>
      </c>
      <c r="B432" s="59" t="str">
        <f>+VLOOKUP(Tabla1[[#This Row],[Contrato]],H:I,2,0)</f>
        <v xml:space="preserve">ENI México </v>
      </c>
      <c r="C432" s="59" t="s">
        <v>242</v>
      </c>
      <c r="D432" s="60" t="s">
        <v>234</v>
      </c>
      <c r="E432" s="61">
        <v>4702480.84</v>
      </c>
    </row>
    <row r="433" spans="1:5" x14ac:dyDescent="0.35">
      <c r="A433" s="59" t="s">
        <v>12</v>
      </c>
      <c r="B433" s="59" t="str">
        <f>+VLOOKUP(Tabla1[[#This Row],[Contrato]],H:I,2,0)</f>
        <v xml:space="preserve">ENI México </v>
      </c>
      <c r="C433" s="59" t="s">
        <v>242</v>
      </c>
      <c r="D433" s="60" t="s">
        <v>235</v>
      </c>
      <c r="E433" s="61">
        <v>9163680.0599999987</v>
      </c>
    </row>
    <row r="434" spans="1:5" x14ac:dyDescent="0.35">
      <c r="A434" s="59" t="s">
        <v>12</v>
      </c>
      <c r="B434" s="59" t="str">
        <f>+VLOOKUP(Tabla1[[#This Row],[Contrato]],H:I,2,0)</f>
        <v xml:space="preserve">ENI México </v>
      </c>
      <c r="C434" s="59" t="s">
        <v>242</v>
      </c>
      <c r="D434" s="60" t="s">
        <v>193</v>
      </c>
      <c r="E434" s="61">
        <v>12612962.960000001</v>
      </c>
    </row>
    <row r="435" spans="1:5" x14ac:dyDescent="0.35">
      <c r="A435" s="59" t="s">
        <v>12</v>
      </c>
      <c r="B435" s="59" t="str">
        <f>+VLOOKUP(Tabla1[[#This Row],[Contrato]],H:I,2,0)</f>
        <v xml:space="preserve">ENI México </v>
      </c>
      <c r="C435" s="59" t="s">
        <v>242</v>
      </c>
      <c r="D435" s="60" t="s">
        <v>194</v>
      </c>
      <c r="E435" s="61">
        <v>8170877.1099999994</v>
      </c>
    </row>
    <row r="436" spans="1:5" x14ac:dyDescent="0.35">
      <c r="A436" s="59" t="s">
        <v>12</v>
      </c>
      <c r="B436" s="59" t="str">
        <f>+VLOOKUP(Tabla1[[#This Row],[Contrato]],H:I,2,0)</f>
        <v xml:space="preserve">ENI México </v>
      </c>
      <c r="C436" s="59" t="s">
        <v>242</v>
      </c>
      <c r="D436" s="60" t="s">
        <v>195</v>
      </c>
      <c r="E436" s="61">
        <v>7996394.5699999984</v>
      </c>
    </row>
    <row r="437" spans="1:5" x14ac:dyDescent="0.35">
      <c r="A437" s="59" t="s">
        <v>12</v>
      </c>
      <c r="B437" s="59" t="str">
        <f>+VLOOKUP(Tabla1[[#This Row],[Contrato]],H:I,2,0)</f>
        <v xml:space="preserve">ENI México </v>
      </c>
      <c r="C437" s="59" t="s">
        <v>242</v>
      </c>
      <c r="D437" s="60" t="s">
        <v>197</v>
      </c>
      <c r="E437" s="61">
        <v>8569755.0599999987</v>
      </c>
    </row>
    <row r="438" spans="1:5" x14ac:dyDescent="0.35">
      <c r="A438" s="59" t="s">
        <v>12</v>
      </c>
      <c r="B438" s="59" t="str">
        <f>+VLOOKUP(Tabla1[[#This Row],[Contrato]],H:I,2,0)</f>
        <v xml:space="preserve">ENI México </v>
      </c>
      <c r="C438" s="59" t="s">
        <v>242</v>
      </c>
      <c r="D438" s="60" t="s">
        <v>199</v>
      </c>
      <c r="E438" s="61">
        <v>15556444.610000003</v>
      </c>
    </row>
    <row r="439" spans="1:5" x14ac:dyDescent="0.35">
      <c r="A439" s="59" t="s">
        <v>12</v>
      </c>
      <c r="B439" s="59" t="str">
        <f>+VLOOKUP(Tabla1[[#This Row],[Contrato]],H:I,2,0)</f>
        <v xml:space="preserve">ENI México </v>
      </c>
      <c r="C439" s="59" t="s">
        <v>242</v>
      </c>
      <c r="D439" s="60" t="s">
        <v>200</v>
      </c>
      <c r="E439" s="61">
        <v>28083237.739999998</v>
      </c>
    </row>
    <row r="440" spans="1:5" x14ac:dyDescent="0.35">
      <c r="A440" s="59" t="s">
        <v>12</v>
      </c>
      <c r="B440" s="59" t="str">
        <f>+VLOOKUP(Tabla1[[#This Row],[Contrato]],H:I,2,0)</f>
        <v xml:space="preserve">ENI México </v>
      </c>
      <c r="C440" s="59" t="s">
        <v>242</v>
      </c>
      <c r="D440" s="60" t="s">
        <v>201</v>
      </c>
      <c r="E440" s="61">
        <v>16585944.420000006</v>
      </c>
    </row>
    <row r="441" spans="1:5" x14ac:dyDescent="0.35">
      <c r="A441" s="59" t="s">
        <v>12</v>
      </c>
      <c r="B441" s="59" t="str">
        <f>+VLOOKUP(Tabla1[[#This Row],[Contrato]],H:I,2,0)</f>
        <v xml:space="preserve">ENI México </v>
      </c>
      <c r="C441" s="59" t="s">
        <v>242</v>
      </c>
      <c r="D441" s="60" t="s">
        <v>202</v>
      </c>
      <c r="E441" s="61">
        <v>24462403.759999998</v>
      </c>
    </row>
    <row r="442" spans="1:5" x14ac:dyDescent="0.35">
      <c r="A442" s="59" t="s">
        <v>12</v>
      </c>
      <c r="B442" s="59" t="str">
        <f>+VLOOKUP(Tabla1[[#This Row],[Contrato]],H:I,2,0)</f>
        <v xml:space="preserve">ENI México </v>
      </c>
      <c r="C442" s="59" t="s">
        <v>242</v>
      </c>
      <c r="D442" s="60" t="s">
        <v>203</v>
      </c>
      <c r="E442" s="61">
        <v>24519396.720000003</v>
      </c>
    </row>
    <row r="443" spans="1:5" x14ac:dyDescent="0.35">
      <c r="A443" s="59" t="s">
        <v>12</v>
      </c>
      <c r="B443" s="59" t="str">
        <f>+VLOOKUP(Tabla1[[#This Row],[Contrato]],H:I,2,0)</f>
        <v xml:space="preserve">ENI México </v>
      </c>
      <c r="C443" s="59" t="s">
        <v>242</v>
      </c>
      <c r="D443" s="60" t="s">
        <v>204</v>
      </c>
      <c r="E443" s="61">
        <v>180737.98</v>
      </c>
    </row>
    <row r="444" spans="1:5" x14ac:dyDescent="0.35">
      <c r="A444" s="59" t="s">
        <v>12</v>
      </c>
      <c r="B444" s="59" t="str">
        <f>+VLOOKUP(Tabla1[[#This Row],[Contrato]],H:I,2,0)</f>
        <v xml:space="preserve">ENI México </v>
      </c>
      <c r="C444" s="59" t="s">
        <v>242</v>
      </c>
      <c r="D444" s="60" t="s">
        <v>209</v>
      </c>
      <c r="E444" s="61">
        <v>16515974.183418633</v>
      </c>
    </row>
    <row r="445" spans="1:5" x14ac:dyDescent="0.35">
      <c r="A445" s="59" t="s">
        <v>12</v>
      </c>
      <c r="B445" s="59" t="str">
        <f>+VLOOKUP(Tabla1[[#This Row],[Contrato]],H:I,2,0)</f>
        <v xml:space="preserve">ENI México </v>
      </c>
      <c r="C445" s="59" t="s">
        <v>242</v>
      </c>
      <c r="D445" s="60" t="s">
        <v>211</v>
      </c>
      <c r="E445" s="61">
        <v>18731506.719999999</v>
      </c>
    </row>
    <row r="446" spans="1:5" x14ac:dyDescent="0.35">
      <c r="A446" s="59" t="s">
        <v>12</v>
      </c>
      <c r="B446" s="59" t="str">
        <f>+VLOOKUP(Tabla1[[#This Row],[Contrato]],H:I,2,0)</f>
        <v xml:space="preserve">ENI México </v>
      </c>
      <c r="C446" s="59" t="s">
        <v>242</v>
      </c>
      <c r="D446" s="60" t="s">
        <v>212</v>
      </c>
      <c r="E446" s="61">
        <v>6477133.8100000005</v>
      </c>
    </row>
    <row r="447" spans="1:5" x14ac:dyDescent="0.35">
      <c r="A447" s="59" t="s">
        <v>12</v>
      </c>
      <c r="B447" s="59" t="str">
        <f>+VLOOKUP(Tabla1[[#This Row],[Contrato]],H:I,2,0)</f>
        <v xml:space="preserve">ENI México </v>
      </c>
      <c r="C447" s="59" t="s">
        <v>242</v>
      </c>
      <c r="D447" s="60" t="s">
        <v>213</v>
      </c>
      <c r="E447" s="61">
        <v>4668207.1100000003</v>
      </c>
    </row>
    <row r="448" spans="1:5" x14ac:dyDescent="0.35">
      <c r="A448" s="59" t="s">
        <v>12</v>
      </c>
      <c r="B448" s="59" t="str">
        <f>+VLOOKUP(Tabla1[[#This Row],[Contrato]],H:I,2,0)</f>
        <v xml:space="preserve">ENI México </v>
      </c>
      <c r="C448" s="59" t="s">
        <v>242</v>
      </c>
      <c r="D448" s="60" t="s">
        <v>214</v>
      </c>
      <c r="E448" s="61">
        <v>5480</v>
      </c>
    </row>
    <row r="449" spans="1:5" x14ac:dyDescent="0.35">
      <c r="A449" s="59" t="s">
        <v>12</v>
      </c>
      <c r="B449" s="59" t="str">
        <f>+VLOOKUP(Tabla1[[#This Row],[Contrato]],H:I,2,0)</f>
        <v xml:space="preserve">ENI México </v>
      </c>
      <c r="C449" s="59" t="s">
        <v>242</v>
      </c>
      <c r="D449" s="60" t="s">
        <v>215</v>
      </c>
      <c r="E449" s="61">
        <v>12174.4</v>
      </c>
    </row>
    <row r="450" spans="1:5" x14ac:dyDescent="0.35">
      <c r="A450" s="59" t="s">
        <v>12</v>
      </c>
      <c r="B450" s="59" t="str">
        <f>+VLOOKUP(Tabla1[[#This Row],[Contrato]],H:I,2,0)</f>
        <v xml:space="preserve">ENI México </v>
      </c>
      <c r="C450" s="59" t="s">
        <v>242</v>
      </c>
      <c r="D450" s="60" t="s">
        <v>218</v>
      </c>
      <c r="E450" s="61">
        <v>2100944.9811111116</v>
      </c>
    </row>
    <row r="451" spans="1:5" x14ac:dyDescent="0.35">
      <c r="A451" s="59" t="s">
        <v>12</v>
      </c>
      <c r="B451" s="59" t="str">
        <f>+VLOOKUP(Tabla1[[#This Row],[Contrato]],H:I,2,0)</f>
        <v xml:space="preserve">ENI México </v>
      </c>
      <c r="C451" s="59" t="s">
        <v>244</v>
      </c>
      <c r="D451" s="60" t="s">
        <v>202</v>
      </c>
      <c r="E451" s="61">
        <v>9641948.2300000004</v>
      </c>
    </row>
    <row r="452" spans="1:5" x14ac:dyDescent="0.35">
      <c r="A452" s="59" t="s">
        <v>12</v>
      </c>
      <c r="B452" s="59" t="str">
        <f>+VLOOKUP(Tabla1[[#This Row],[Contrato]],H:I,2,0)</f>
        <v xml:space="preserve">ENI México </v>
      </c>
      <c r="C452" s="59" t="s">
        <v>244</v>
      </c>
      <c r="D452" s="60" t="s">
        <v>203</v>
      </c>
      <c r="E452" s="61">
        <v>5691976.5458445521</v>
      </c>
    </row>
    <row r="453" spans="1:5" x14ac:dyDescent="0.35">
      <c r="A453" s="59" t="s">
        <v>12</v>
      </c>
      <c r="B453" s="59" t="str">
        <f>+VLOOKUP(Tabla1[[#This Row],[Contrato]],H:I,2,0)</f>
        <v xml:space="preserve">ENI México </v>
      </c>
      <c r="C453" s="59" t="s">
        <v>244</v>
      </c>
      <c r="D453" s="60" t="s">
        <v>204</v>
      </c>
      <c r="E453" s="61">
        <v>122524.77768568354</v>
      </c>
    </row>
    <row r="454" spans="1:5" x14ac:dyDescent="0.35">
      <c r="A454" s="59" t="s">
        <v>12</v>
      </c>
      <c r="B454" s="59" t="str">
        <f>+VLOOKUP(Tabla1[[#This Row],[Contrato]],H:I,2,0)</f>
        <v xml:space="preserve">ENI México </v>
      </c>
      <c r="C454" s="59" t="s">
        <v>244</v>
      </c>
      <c r="D454" s="60" t="s">
        <v>205</v>
      </c>
      <c r="E454" s="61">
        <v>2860328.2238418078</v>
      </c>
    </row>
    <row r="455" spans="1:5" x14ac:dyDescent="0.35">
      <c r="A455" s="59" t="s">
        <v>12</v>
      </c>
      <c r="B455" s="59" t="str">
        <f>+VLOOKUP(Tabla1[[#This Row],[Contrato]],H:I,2,0)</f>
        <v xml:space="preserve">ENI México </v>
      </c>
      <c r="C455" s="59" t="s">
        <v>244</v>
      </c>
      <c r="D455" s="60" t="s">
        <v>206</v>
      </c>
      <c r="E455" s="61">
        <v>8115287.2088191472</v>
      </c>
    </row>
    <row r="456" spans="1:5" x14ac:dyDescent="0.35">
      <c r="A456" s="59" t="s">
        <v>12</v>
      </c>
      <c r="B456" s="59" t="str">
        <f>+VLOOKUP(Tabla1[[#This Row],[Contrato]],H:I,2,0)</f>
        <v xml:space="preserve">ENI México </v>
      </c>
      <c r="C456" s="59" t="s">
        <v>244</v>
      </c>
      <c r="D456" s="60" t="s">
        <v>207</v>
      </c>
      <c r="E456" s="61">
        <v>2867072.4682485876</v>
      </c>
    </row>
    <row r="457" spans="1:5" x14ac:dyDescent="0.35">
      <c r="A457" s="59" t="s">
        <v>12</v>
      </c>
      <c r="B457" s="59" t="str">
        <f>+VLOOKUP(Tabla1[[#This Row],[Contrato]],H:I,2,0)</f>
        <v xml:space="preserve">ENI México </v>
      </c>
      <c r="C457" s="59" t="s">
        <v>244</v>
      </c>
      <c r="D457" s="60" t="s">
        <v>208</v>
      </c>
      <c r="E457" s="61">
        <v>4838976.665876314</v>
      </c>
    </row>
    <row r="458" spans="1:5" x14ac:dyDescent="0.35">
      <c r="A458" s="59" t="s">
        <v>12</v>
      </c>
      <c r="B458" s="59" t="str">
        <f>+VLOOKUP(Tabla1[[#This Row],[Contrato]],H:I,2,0)</f>
        <v xml:space="preserve">ENI México </v>
      </c>
      <c r="C458" s="59" t="s">
        <v>244</v>
      </c>
      <c r="D458" s="60" t="s">
        <v>209</v>
      </c>
      <c r="E458" s="61">
        <v>8321602.8455997845</v>
      </c>
    </row>
    <row r="459" spans="1:5" x14ac:dyDescent="0.35">
      <c r="A459" s="59" t="s">
        <v>12</v>
      </c>
      <c r="B459" s="59" t="str">
        <f>+VLOOKUP(Tabla1[[#This Row],[Contrato]],H:I,2,0)</f>
        <v xml:space="preserve">ENI México </v>
      </c>
      <c r="C459" s="59" t="s">
        <v>244</v>
      </c>
      <c r="D459" s="60" t="s">
        <v>210</v>
      </c>
      <c r="E459" s="61">
        <v>285303.23779527558</v>
      </c>
    </row>
    <row r="460" spans="1:5" x14ac:dyDescent="0.35">
      <c r="A460" s="59" t="s">
        <v>12</v>
      </c>
      <c r="B460" s="59" t="str">
        <f>+VLOOKUP(Tabla1[[#This Row],[Contrato]],H:I,2,0)</f>
        <v xml:space="preserve">ENI México </v>
      </c>
      <c r="C460" s="59" t="s">
        <v>244</v>
      </c>
      <c r="D460" s="60" t="s">
        <v>211</v>
      </c>
      <c r="E460" s="61">
        <v>26846888.382053599</v>
      </c>
    </row>
    <row r="461" spans="1:5" x14ac:dyDescent="0.35">
      <c r="A461" s="59" t="s">
        <v>12</v>
      </c>
      <c r="B461" s="59" t="str">
        <f>+VLOOKUP(Tabla1[[#This Row],[Contrato]],H:I,2,0)</f>
        <v xml:space="preserve">ENI México </v>
      </c>
      <c r="C461" s="59" t="s">
        <v>244</v>
      </c>
      <c r="D461" s="60" t="s">
        <v>212</v>
      </c>
      <c r="E461" s="61">
        <v>8551452.8540713098</v>
      </c>
    </row>
    <row r="462" spans="1:5" x14ac:dyDescent="0.35">
      <c r="A462" s="59" t="s">
        <v>12</v>
      </c>
      <c r="B462" s="59" t="str">
        <f>+VLOOKUP(Tabla1[[#This Row],[Contrato]],H:I,2,0)</f>
        <v xml:space="preserve">ENI México </v>
      </c>
      <c r="C462" s="59" t="s">
        <v>244</v>
      </c>
      <c r="D462" s="60" t="s">
        <v>213</v>
      </c>
      <c r="E462" s="61">
        <v>33299379.016851503</v>
      </c>
    </row>
    <row r="463" spans="1:5" x14ac:dyDescent="0.35">
      <c r="A463" s="59" t="s">
        <v>12</v>
      </c>
      <c r="B463" s="59" t="str">
        <f>+VLOOKUP(Tabla1[[#This Row],[Contrato]],H:I,2,0)</f>
        <v xml:space="preserve">ENI México </v>
      </c>
      <c r="C463" s="59" t="s">
        <v>244</v>
      </c>
      <c r="D463" s="60" t="s">
        <v>214</v>
      </c>
      <c r="E463" s="61">
        <v>22068410.697006106</v>
      </c>
    </row>
    <row r="464" spans="1:5" x14ac:dyDescent="0.35">
      <c r="A464" s="59" t="s">
        <v>12</v>
      </c>
      <c r="B464" s="59" t="str">
        <f>+VLOOKUP(Tabla1[[#This Row],[Contrato]],H:I,2,0)</f>
        <v xml:space="preserve">ENI México </v>
      </c>
      <c r="C464" s="59" t="s">
        <v>244</v>
      </c>
      <c r="D464" s="60" t="s">
        <v>215</v>
      </c>
      <c r="E464" s="61">
        <v>9459704.1799999997</v>
      </c>
    </row>
    <row r="465" spans="1:5" x14ac:dyDescent="0.35">
      <c r="A465" s="59" t="s">
        <v>12</v>
      </c>
      <c r="B465" s="59" t="str">
        <f>+VLOOKUP(Tabla1[[#This Row],[Contrato]],H:I,2,0)</f>
        <v xml:space="preserve">ENI México </v>
      </c>
      <c r="C465" s="59" t="s">
        <v>244</v>
      </c>
      <c r="D465" s="60" t="s">
        <v>216</v>
      </c>
      <c r="E465" s="61">
        <v>20259232.012759011</v>
      </c>
    </row>
    <row r="466" spans="1:5" x14ac:dyDescent="0.35">
      <c r="A466" s="59" t="s">
        <v>12</v>
      </c>
      <c r="B466" s="59" t="str">
        <f>+VLOOKUP(Tabla1[[#This Row],[Contrato]],H:I,2,0)</f>
        <v xml:space="preserve">ENI México </v>
      </c>
      <c r="C466" s="59" t="s">
        <v>244</v>
      </c>
      <c r="D466" s="60" t="s">
        <v>217</v>
      </c>
      <c r="E466" s="61">
        <v>30463300.409999996</v>
      </c>
    </row>
    <row r="467" spans="1:5" x14ac:dyDescent="0.35">
      <c r="A467" s="59" t="s">
        <v>12</v>
      </c>
      <c r="B467" s="59" t="str">
        <f>+VLOOKUP(Tabla1[[#This Row],[Contrato]],H:I,2,0)</f>
        <v xml:space="preserve">ENI México </v>
      </c>
      <c r="C467" s="59" t="s">
        <v>244</v>
      </c>
      <c r="D467" s="60" t="s">
        <v>218</v>
      </c>
      <c r="E467" s="61">
        <v>31585883.653552528</v>
      </c>
    </row>
    <row r="468" spans="1:5" x14ac:dyDescent="0.35">
      <c r="A468" s="59" t="s">
        <v>12</v>
      </c>
      <c r="B468" s="59" t="str">
        <f>+VLOOKUP(Tabla1[[#This Row],[Contrato]],H:I,2,0)</f>
        <v xml:space="preserve">ENI México </v>
      </c>
      <c r="C468" s="59" t="s">
        <v>244</v>
      </c>
      <c r="D468" s="60" t="s">
        <v>219</v>
      </c>
      <c r="E468" s="61">
        <v>52111705.420045197</v>
      </c>
    </row>
    <row r="469" spans="1:5" x14ac:dyDescent="0.35">
      <c r="A469" s="59" t="s">
        <v>12</v>
      </c>
      <c r="B469" s="59" t="str">
        <f>+VLOOKUP(Tabla1[[#This Row],[Contrato]],H:I,2,0)</f>
        <v xml:space="preserve">ENI México </v>
      </c>
      <c r="C469" s="59" t="s">
        <v>244</v>
      </c>
      <c r="D469" s="60" t="s">
        <v>220</v>
      </c>
      <c r="E469" s="61">
        <v>21253326.42547017</v>
      </c>
    </row>
    <row r="470" spans="1:5" x14ac:dyDescent="0.35">
      <c r="A470" s="59" t="s">
        <v>12</v>
      </c>
      <c r="B470" s="59" t="str">
        <f>+VLOOKUP(Tabla1[[#This Row],[Contrato]],H:I,2,0)</f>
        <v xml:space="preserve">ENI México </v>
      </c>
      <c r="C470" s="59" t="s">
        <v>244</v>
      </c>
      <c r="D470" s="60" t="s">
        <v>240</v>
      </c>
      <c r="E470" s="61">
        <v>3578976.4284829963</v>
      </c>
    </row>
    <row r="471" spans="1:5" x14ac:dyDescent="0.35">
      <c r="A471" s="59" t="s">
        <v>12</v>
      </c>
      <c r="B471" s="59" t="str">
        <f>+VLOOKUP(Tabla1[[#This Row],[Contrato]],H:I,2,0)</f>
        <v xml:space="preserve">ENI México </v>
      </c>
      <c r="C471" s="59" t="s">
        <v>244</v>
      </c>
      <c r="D471" s="60" t="s">
        <v>259</v>
      </c>
      <c r="E471" s="61">
        <v>68713053.261072785</v>
      </c>
    </row>
    <row r="472" spans="1:5" x14ac:dyDescent="0.35">
      <c r="A472" s="59" t="s">
        <v>12</v>
      </c>
      <c r="B472" s="59" t="str">
        <f>+VLOOKUP(Tabla1[[#This Row],[Contrato]],H:I,2,0)</f>
        <v xml:space="preserve">ENI México </v>
      </c>
      <c r="C472" s="59" t="s">
        <v>244</v>
      </c>
      <c r="D472" s="60" t="s">
        <v>260</v>
      </c>
      <c r="E472" s="61">
        <v>20349355.044990458</v>
      </c>
    </row>
    <row r="473" spans="1:5" x14ac:dyDescent="0.35">
      <c r="A473" s="59" t="s">
        <v>12</v>
      </c>
      <c r="B473" s="59" t="str">
        <f>+VLOOKUP(Tabla1[[#This Row],[Contrato]],H:I,2,0)</f>
        <v xml:space="preserve">ENI México </v>
      </c>
      <c r="C473" s="59" t="s">
        <v>244</v>
      </c>
      <c r="D473" s="60" t="s">
        <v>267</v>
      </c>
      <c r="E473" s="61">
        <v>35366345.478514299</v>
      </c>
    </row>
    <row r="474" spans="1:5" x14ac:dyDescent="0.35">
      <c r="A474" s="59" t="s">
        <v>12</v>
      </c>
      <c r="B474" s="59" t="str">
        <f>+VLOOKUP(Tabla1[[#This Row],[Contrato]],H:I,2,0)</f>
        <v xml:space="preserve">ENI México </v>
      </c>
      <c r="C474" s="59" t="s">
        <v>244</v>
      </c>
      <c r="D474" s="60" t="s">
        <v>280</v>
      </c>
      <c r="E474" s="61">
        <v>39542350.307840824</v>
      </c>
    </row>
    <row r="475" spans="1:5" x14ac:dyDescent="0.35">
      <c r="A475" s="59" t="s">
        <v>12</v>
      </c>
      <c r="B475" s="59" t="str">
        <f>+VLOOKUP(Tabla1[[#This Row],[Contrato]],H:I,2,0)</f>
        <v xml:space="preserve">ENI México </v>
      </c>
      <c r="C475" s="59" t="s">
        <v>245</v>
      </c>
      <c r="D475" s="60" t="s">
        <v>219</v>
      </c>
      <c r="E475" s="61">
        <v>59740.455740578436</v>
      </c>
    </row>
    <row r="476" spans="1:5" x14ac:dyDescent="0.35">
      <c r="A476" s="59" t="s">
        <v>12</v>
      </c>
      <c r="B476" s="59" t="str">
        <f>+VLOOKUP(Tabla1[[#This Row],[Contrato]],H:I,2,0)</f>
        <v xml:space="preserve">ENI México </v>
      </c>
      <c r="C476" s="59" t="s">
        <v>245</v>
      </c>
      <c r="D476" s="60" t="s">
        <v>220</v>
      </c>
      <c r="E476" s="61">
        <v>3068.700623700624</v>
      </c>
    </row>
    <row r="477" spans="1:5" x14ac:dyDescent="0.35">
      <c r="A477" s="59" t="s">
        <v>12</v>
      </c>
      <c r="B477" s="59" t="str">
        <f>+VLOOKUP(Tabla1[[#This Row],[Contrato]],H:I,2,0)</f>
        <v xml:space="preserve">ENI México </v>
      </c>
      <c r="C477" s="59" t="s">
        <v>245</v>
      </c>
      <c r="D477" s="60" t="s">
        <v>259</v>
      </c>
      <c r="E477" s="61">
        <v>1285362.2830040322</v>
      </c>
    </row>
    <row r="478" spans="1:5" x14ac:dyDescent="0.35">
      <c r="A478" s="59" t="s">
        <v>12</v>
      </c>
      <c r="B478" s="59" t="str">
        <f>+VLOOKUP(Tabla1[[#This Row],[Contrato]],H:I,2,0)</f>
        <v xml:space="preserve">ENI México </v>
      </c>
      <c r="C478" s="59" t="s">
        <v>245</v>
      </c>
      <c r="D478" s="60" t="s">
        <v>260</v>
      </c>
      <c r="E478" s="61">
        <v>1033887.3202831941</v>
      </c>
    </row>
    <row r="479" spans="1:5" x14ac:dyDescent="0.35">
      <c r="A479" s="59" t="s">
        <v>12</v>
      </c>
      <c r="B479" s="59" t="str">
        <f>+VLOOKUP(Tabla1[[#This Row],[Contrato]],H:I,2,0)</f>
        <v xml:space="preserve">ENI México </v>
      </c>
      <c r="C479" s="59" t="s">
        <v>245</v>
      </c>
      <c r="D479" s="60" t="s">
        <v>267</v>
      </c>
      <c r="E479" s="61">
        <v>4744586.4663369078</v>
      </c>
    </row>
    <row r="480" spans="1:5" x14ac:dyDescent="0.35">
      <c r="A480" s="59" t="s">
        <v>12</v>
      </c>
      <c r="B480" s="59" t="str">
        <f>+VLOOKUP(Tabla1[[#This Row],[Contrato]],H:I,2,0)</f>
        <v xml:space="preserve">ENI México </v>
      </c>
      <c r="C480" s="59" t="s">
        <v>245</v>
      </c>
      <c r="D480" s="60" t="s">
        <v>280</v>
      </c>
      <c r="E480" s="61">
        <v>5600135.3895038841</v>
      </c>
    </row>
    <row r="481" spans="1:5" x14ac:dyDescent="0.35">
      <c r="A481" s="59" t="s">
        <v>13</v>
      </c>
      <c r="B481" s="59" t="str">
        <f>+VLOOKUP(Tabla1[[#This Row],[Contrato]],H:I,2,0)</f>
        <v>Hokchi Energy</v>
      </c>
      <c r="C481" s="59" t="s">
        <v>242</v>
      </c>
      <c r="D481" s="60" t="s">
        <v>222</v>
      </c>
      <c r="E481" s="61">
        <v>118341.12</v>
      </c>
    </row>
    <row r="482" spans="1:5" x14ac:dyDescent="0.35">
      <c r="A482" s="59" t="s">
        <v>13</v>
      </c>
      <c r="B482" s="59" t="str">
        <f>+VLOOKUP(Tabla1[[#This Row],[Contrato]],H:I,2,0)</f>
        <v>Hokchi Energy</v>
      </c>
      <c r="C482" s="59" t="s">
        <v>242</v>
      </c>
      <c r="D482" s="60" t="s">
        <v>223</v>
      </c>
      <c r="E482" s="61">
        <v>345907.63</v>
      </c>
    </row>
    <row r="483" spans="1:5" x14ac:dyDescent="0.35">
      <c r="A483" s="59" t="s">
        <v>13</v>
      </c>
      <c r="B483" s="59" t="str">
        <f>+VLOOKUP(Tabla1[[#This Row],[Contrato]],H:I,2,0)</f>
        <v>Hokchi Energy</v>
      </c>
      <c r="C483" s="59" t="s">
        <v>242</v>
      </c>
      <c r="D483" s="60" t="s">
        <v>224</v>
      </c>
      <c r="E483" s="61">
        <v>628015.39</v>
      </c>
    </row>
    <row r="484" spans="1:5" x14ac:dyDescent="0.35">
      <c r="A484" s="59" t="s">
        <v>13</v>
      </c>
      <c r="B484" s="59" t="str">
        <f>+VLOOKUP(Tabla1[[#This Row],[Contrato]],H:I,2,0)</f>
        <v>Hokchi Energy</v>
      </c>
      <c r="C484" s="59" t="s">
        <v>242</v>
      </c>
      <c r="D484" s="60" t="s">
        <v>225</v>
      </c>
      <c r="E484" s="61">
        <v>551073.15000000014</v>
      </c>
    </row>
    <row r="485" spans="1:5" x14ac:dyDescent="0.35">
      <c r="A485" s="59" t="s">
        <v>13</v>
      </c>
      <c r="B485" s="59" t="str">
        <f>+VLOOKUP(Tabla1[[#This Row],[Contrato]],H:I,2,0)</f>
        <v>Hokchi Energy</v>
      </c>
      <c r="C485" s="59" t="s">
        <v>242</v>
      </c>
      <c r="D485" s="60" t="s">
        <v>226</v>
      </c>
      <c r="E485" s="61">
        <v>984305.37000000011</v>
      </c>
    </row>
    <row r="486" spans="1:5" x14ac:dyDescent="0.35">
      <c r="A486" s="59" t="s">
        <v>13</v>
      </c>
      <c r="B486" s="59" t="str">
        <f>+VLOOKUP(Tabla1[[#This Row],[Contrato]],H:I,2,0)</f>
        <v>Hokchi Energy</v>
      </c>
      <c r="C486" s="59" t="s">
        <v>242</v>
      </c>
      <c r="D486" s="60" t="s">
        <v>227</v>
      </c>
      <c r="E486" s="61">
        <v>2037753.2499999998</v>
      </c>
    </row>
    <row r="487" spans="1:5" x14ac:dyDescent="0.35">
      <c r="A487" s="59" t="s">
        <v>13</v>
      </c>
      <c r="B487" s="59" t="str">
        <f>+VLOOKUP(Tabla1[[#This Row],[Contrato]],H:I,2,0)</f>
        <v>Hokchi Energy</v>
      </c>
      <c r="C487" s="59" t="s">
        <v>242</v>
      </c>
      <c r="D487" s="60" t="s">
        <v>228</v>
      </c>
      <c r="E487" s="61">
        <v>8630244.9100000001</v>
      </c>
    </row>
    <row r="488" spans="1:5" x14ac:dyDescent="0.35">
      <c r="A488" s="59" t="s">
        <v>13</v>
      </c>
      <c r="B488" s="59" t="str">
        <f>+VLOOKUP(Tabla1[[#This Row],[Contrato]],H:I,2,0)</f>
        <v>Hokchi Energy</v>
      </c>
      <c r="C488" s="59" t="s">
        <v>242</v>
      </c>
      <c r="D488" s="60" t="s">
        <v>229</v>
      </c>
      <c r="E488" s="61">
        <v>2435636.5199999996</v>
      </c>
    </row>
    <row r="489" spans="1:5" x14ac:dyDescent="0.35">
      <c r="A489" s="59" t="s">
        <v>13</v>
      </c>
      <c r="B489" s="59" t="str">
        <f>+VLOOKUP(Tabla1[[#This Row],[Contrato]],H:I,2,0)</f>
        <v>Hokchi Energy</v>
      </c>
      <c r="C489" s="59" t="s">
        <v>242</v>
      </c>
      <c r="D489" s="60" t="s">
        <v>230</v>
      </c>
      <c r="E489" s="61">
        <v>351534.97000000003</v>
      </c>
    </row>
    <row r="490" spans="1:5" x14ac:dyDescent="0.35">
      <c r="A490" s="59" t="s">
        <v>13</v>
      </c>
      <c r="B490" s="59" t="str">
        <f>+VLOOKUP(Tabla1[[#This Row],[Contrato]],H:I,2,0)</f>
        <v>Hokchi Energy</v>
      </c>
      <c r="C490" s="59" t="s">
        <v>242</v>
      </c>
      <c r="D490" s="60" t="s">
        <v>231</v>
      </c>
      <c r="E490" s="61">
        <v>4429832.6000000006</v>
      </c>
    </row>
    <row r="491" spans="1:5" x14ac:dyDescent="0.35">
      <c r="A491" s="59" t="s">
        <v>13</v>
      </c>
      <c r="B491" s="59" t="str">
        <f>+VLOOKUP(Tabla1[[#This Row],[Contrato]],H:I,2,0)</f>
        <v>Hokchi Energy</v>
      </c>
      <c r="C491" s="59" t="s">
        <v>242</v>
      </c>
      <c r="D491" s="60" t="s">
        <v>232</v>
      </c>
      <c r="E491" s="61">
        <v>4891225.7</v>
      </c>
    </row>
    <row r="492" spans="1:5" x14ac:dyDescent="0.35">
      <c r="A492" s="59" t="s">
        <v>13</v>
      </c>
      <c r="B492" s="59" t="str">
        <f>+VLOOKUP(Tabla1[[#This Row],[Contrato]],H:I,2,0)</f>
        <v>Hokchi Energy</v>
      </c>
      <c r="C492" s="59" t="s">
        <v>242</v>
      </c>
      <c r="D492" s="60" t="s">
        <v>233</v>
      </c>
      <c r="E492" s="61">
        <v>7998085.6599999983</v>
      </c>
    </row>
    <row r="493" spans="1:5" x14ac:dyDescent="0.35">
      <c r="A493" s="59" t="s">
        <v>13</v>
      </c>
      <c r="B493" s="59" t="str">
        <f>+VLOOKUP(Tabla1[[#This Row],[Contrato]],H:I,2,0)</f>
        <v>Hokchi Energy</v>
      </c>
      <c r="C493" s="59" t="s">
        <v>242</v>
      </c>
      <c r="D493" s="60" t="s">
        <v>234</v>
      </c>
      <c r="E493" s="61">
        <v>2437313.3299999996</v>
      </c>
    </row>
    <row r="494" spans="1:5" x14ac:dyDescent="0.35">
      <c r="A494" s="59" t="s">
        <v>13</v>
      </c>
      <c r="B494" s="59" t="str">
        <f>+VLOOKUP(Tabla1[[#This Row],[Contrato]],H:I,2,0)</f>
        <v>Hokchi Energy</v>
      </c>
      <c r="C494" s="59" t="s">
        <v>242</v>
      </c>
      <c r="D494" s="60" t="s">
        <v>235</v>
      </c>
      <c r="E494" s="61">
        <v>7987076.6100000003</v>
      </c>
    </row>
    <row r="495" spans="1:5" x14ac:dyDescent="0.35">
      <c r="A495" s="59" t="s">
        <v>13</v>
      </c>
      <c r="B495" s="59" t="str">
        <f>+VLOOKUP(Tabla1[[#This Row],[Contrato]],H:I,2,0)</f>
        <v>Hokchi Energy</v>
      </c>
      <c r="C495" s="59" t="s">
        <v>242</v>
      </c>
      <c r="D495" s="60" t="s">
        <v>193</v>
      </c>
      <c r="E495" s="61">
        <v>9745653.1699999999</v>
      </c>
    </row>
    <row r="496" spans="1:5" x14ac:dyDescent="0.35">
      <c r="A496" s="59" t="s">
        <v>13</v>
      </c>
      <c r="B496" s="59" t="str">
        <f>+VLOOKUP(Tabla1[[#This Row],[Contrato]],H:I,2,0)</f>
        <v>Hokchi Energy</v>
      </c>
      <c r="C496" s="59" t="s">
        <v>242</v>
      </c>
      <c r="D496" s="60" t="s">
        <v>194</v>
      </c>
      <c r="E496" s="61">
        <v>12622557.099999996</v>
      </c>
    </row>
    <row r="497" spans="1:5" x14ac:dyDescent="0.35">
      <c r="A497" s="59" t="s">
        <v>13</v>
      </c>
      <c r="B497" s="59" t="str">
        <f>+VLOOKUP(Tabla1[[#This Row],[Contrato]],H:I,2,0)</f>
        <v>Hokchi Energy</v>
      </c>
      <c r="C497" s="59" t="s">
        <v>242</v>
      </c>
      <c r="D497" s="60" t="s">
        <v>195</v>
      </c>
      <c r="E497" s="61">
        <v>10080963.500000002</v>
      </c>
    </row>
    <row r="498" spans="1:5" x14ac:dyDescent="0.35">
      <c r="A498" s="59" t="s">
        <v>13</v>
      </c>
      <c r="B498" s="59" t="str">
        <f>+VLOOKUP(Tabla1[[#This Row],[Contrato]],H:I,2,0)</f>
        <v>Hokchi Energy</v>
      </c>
      <c r="C498" s="59" t="s">
        <v>242</v>
      </c>
      <c r="D498" s="60" t="s">
        <v>196</v>
      </c>
      <c r="E498" s="61">
        <v>10859899.610000001</v>
      </c>
    </row>
    <row r="499" spans="1:5" x14ac:dyDescent="0.35">
      <c r="A499" s="59" t="s">
        <v>13</v>
      </c>
      <c r="B499" s="59" t="str">
        <f>+VLOOKUP(Tabla1[[#This Row],[Contrato]],H:I,2,0)</f>
        <v>Hokchi Energy</v>
      </c>
      <c r="C499" s="59" t="s">
        <v>242</v>
      </c>
      <c r="D499" s="60" t="s">
        <v>197</v>
      </c>
      <c r="E499" s="61">
        <v>6674763.9099999992</v>
      </c>
    </row>
    <row r="500" spans="1:5" x14ac:dyDescent="0.35">
      <c r="A500" s="59" t="s">
        <v>13</v>
      </c>
      <c r="B500" s="59" t="str">
        <f>+VLOOKUP(Tabla1[[#This Row],[Contrato]],H:I,2,0)</f>
        <v>Hokchi Energy</v>
      </c>
      <c r="C500" s="59" t="s">
        <v>242</v>
      </c>
      <c r="D500" s="60" t="s">
        <v>198</v>
      </c>
      <c r="E500" s="61">
        <v>11634703.359999998</v>
      </c>
    </row>
    <row r="501" spans="1:5" x14ac:dyDescent="0.35">
      <c r="A501" s="59" t="s">
        <v>13</v>
      </c>
      <c r="B501" s="59" t="str">
        <f>+VLOOKUP(Tabla1[[#This Row],[Contrato]],H:I,2,0)</f>
        <v>Hokchi Energy</v>
      </c>
      <c r="C501" s="59" t="s">
        <v>242</v>
      </c>
      <c r="D501" s="60" t="s">
        <v>199</v>
      </c>
      <c r="E501" s="61">
        <v>4613010.59</v>
      </c>
    </row>
    <row r="502" spans="1:5" x14ac:dyDescent="0.35">
      <c r="A502" s="59" t="s">
        <v>13</v>
      </c>
      <c r="B502" s="59" t="str">
        <f>+VLOOKUP(Tabla1[[#This Row],[Contrato]],H:I,2,0)</f>
        <v>Hokchi Energy</v>
      </c>
      <c r="C502" s="59" t="s">
        <v>242</v>
      </c>
      <c r="D502" s="60" t="s">
        <v>200</v>
      </c>
      <c r="E502" s="61">
        <v>11498066.319999998</v>
      </c>
    </row>
    <row r="503" spans="1:5" x14ac:dyDescent="0.35">
      <c r="A503" s="59" t="s">
        <v>13</v>
      </c>
      <c r="B503" s="59" t="str">
        <f>+VLOOKUP(Tabla1[[#This Row],[Contrato]],H:I,2,0)</f>
        <v>Hokchi Energy</v>
      </c>
      <c r="C503" s="59" t="s">
        <v>242</v>
      </c>
      <c r="D503" s="60" t="s">
        <v>201</v>
      </c>
      <c r="E503" s="61">
        <v>13189257.609999999</v>
      </c>
    </row>
    <row r="504" spans="1:5" x14ac:dyDescent="0.35">
      <c r="A504" s="59" t="s">
        <v>13</v>
      </c>
      <c r="B504" s="59" t="str">
        <f>+VLOOKUP(Tabla1[[#This Row],[Contrato]],H:I,2,0)</f>
        <v>Hokchi Energy</v>
      </c>
      <c r="C504" s="59" t="s">
        <v>242</v>
      </c>
      <c r="D504" s="60" t="s">
        <v>202</v>
      </c>
      <c r="E504" s="61">
        <v>1095733.52</v>
      </c>
    </row>
    <row r="505" spans="1:5" x14ac:dyDescent="0.35">
      <c r="A505" s="59" t="s">
        <v>13</v>
      </c>
      <c r="B505" s="59" t="str">
        <f>+VLOOKUP(Tabla1[[#This Row],[Contrato]],H:I,2,0)</f>
        <v>Hokchi Energy</v>
      </c>
      <c r="C505" s="59" t="s">
        <v>242</v>
      </c>
      <c r="D505" s="60" t="s">
        <v>203</v>
      </c>
      <c r="E505" s="61">
        <v>1388935.38</v>
      </c>
    </row>
    <row r="506" spans="1:5" x14ac:dyDescent="0.35">
      <c r="A506" s="59" t="s">
        <v>13</v>
      </c>
      <c r="B506" s="59" t="str">
        <f>+VLOOKUP(Tabla1[[#This Row],[Contrato]],H:I,2,0)</f>
        <v>Hokchi Energy</v>
      </c>
      <c r="C506" s="59" t="s">
        <v>242</v>
      </c>
      <c r="D506" s="60" t="s">
        <v>204</v>
      </c>
      <c r="E506" s="61">
        <v>706411.78</v>
      </c>
    </row>
    <row r="507" spans="1:5" x14ac:dyDescent="0.35">
      <c r="A507" s="59" t="s">
        <v>13</v>
      </c>
      <c r="B507" s="59" t="str">
        <f>+VLOOKUP(Tabla1[[#This Row],[Contrato]],H:I,2,0)</f>
        <v>Hokchi Energy</v>
      </c>
      <c r="C507" s="59" t="s">
        <v>242</v>
      </c>
      <c r="D507" s="60" t="s">
        <v>205</v>
      </c>
      <c r="E507" s="61">
        <v>1593389.3499999999</v>
      </c>
    </row>
    <row r="508" spans="1:5" x14ac:dyDescent="0.35">
      <c r="A508" s="59" t="s">
        <v>13</v>
      </c>
      <c r="B508" s="59" t="str">
        <f>+VLOOKUP(Tabla1[[#This Row],[Contrato]],H:I,2,0)</f>
        <v>Hokchi Energy</v>
      </c>
      <c r="C508" s="59" t="s">
        <v>242</v>
      </c>
      <c r="D508" s="60" t="s">
        <v>206</v>
      </c>
      <c r="E508" s="61">
        <v>1105407.5699999998</v>
      </c>
    </row>
    <row r="509" spans="1:5" x14ac:dyDescent="0.35">
      <c r="A509" s="59" t="s">
        <v>13</v>
      </c>
      <c r="B509" s="59" t="str">
        <f>+VLOOKUP(Tabla1[[#This Row],[Contrato]],H:I,2,0)</f>
        <v>Hokchi Energy</v>
      </c>
      <c r="C509" s="59" t="s">
        <v>242</v>
      </c>
      <c r="D509" s="60" t="s">
        <v>207</v>
      </c>
      <c r="E509" s="61">
        <v>118285.1</v>
      </c>
    </row>
    <row r="510" spans="1:5" x14ac:dyDescent="0.35">
      <c r="A510" s="59" t="s">
        <v>13</v>
      </c>
      <c r="B510" s="59" t="str">
        <f>+VLOOKUP(Tabla1[[#This Row],[Contrato]],H:I,2,0)</f>
        <v>Hokchi Energy</v>
      </c>
      <c r="C510" s="59" t="s">
        <v>244</v>
      </c>
      <c r="D510" s="60" t="s">
        <v>207</v>
      </c>
      <c r="E510" s="61">
        <v>1189178.75</v>
      </c>
    </row>
    <row r="511" spans="1:5" x14ac:dyDescent="0.35">
      <c r="A511" s="59" t="s">
        <v>13</v>
      </c>
      <c r="B511" s="59" t="str">
        <f>+VLOOKUP(Tabla1[[#This Row],[Contrato]],H:I,2,0)</f>
        <v>Hokchi Energy</v>
      </c>
      <c r="C511" s="59" t="s">
        <v>244</v>
      </c>
      <c r="D511" s="60" t="s">
        <v>208</v>
      </c>
      <c r="E511" s="61">
        <v>2518266.2447200455</v>
      </c>
    </row>
    <row r="512" spans="1:5" x14ac:dyDescent="0.35">
      <c r="A512" s="59" t="s">
        <v>13</v>
      </c>
      <c r="B512" s="59" t="str">
        <f>+VLOOKUP(Tabla1[[#This Row],[Contrato]],H:I,2,0)</f>
        <v>Hokchi Energy</v>
      </c>
      <c r="C512" s="59" t="s">
        <v>244</v>
      </c>
      <c r="D512" s="60" t="s">
        <v>209</v>
      </c>
      <c r="E512" s="61">
        <v>2349863.2417736924</v>
      </c>
    </row>
    <row r="513" spans="1:5" x14ac:dyDescent="0.35">
      <c r="A513" s="59" t="s">
        <v>13</v>
      </c>
      <c r="B513" s="59" t="str">
        <f>+VLOOKUP(Tabla1[[#This Row],[Contrato]],H:I,2,0)</f>
        <v>Hokchi Energy</v>
      </c>
      <c r="C513" s="59" t="s">
        <v>244</v>
      </c>
      <c r="D513" s="60" t="s">
        <v>210</v>
      </c>
      <c r="E513" s="61">
        <v>3789261.4619406192</v>
      </c>
    </row>
    <row r="514" spans="1:5" x14ac:dyDescent="0.35">
      <c r="A514" s="59" t="s">
        <v>13</v>
      </c>
      <c r="B514" s="59" t="str">
        <f>+VLOOKUP(Tabla1[[#This Row],[Contrato]],H:I,2,0)</f>
        <v>Hokchi Energy</v>
      </c>
      <c r="C514" s="59" t="s">
        <v>244</v>
      </c>
      <c r="D514" s="60" t="s">
        <v>211</v>
      </c>
      <c r="E514" s="61">
        <v>30988224.606702015</v>
      </c>
    </row>
    <row r="515" spans="1:5" x14ac:dyDescent="0.35">
      <c r="A515" s="59" t="s">
        <v>13</v>
      </c>
      <c r="B515" s="59" t="str">
        <f>+VLOOKUP(Tabla1[[#This Row],[Contrato]],H:I,2,0)</f>
        <v>Hokchi Energy</v>
      </c>
      <c r="C515" s="59" t="s">
        <v>244</v>
      </c>
      <c r="D515" s="60" t="s">
        <v>212</v>
      </c>
      <c r="E515" s="61">
        <v>11944451.655641725</v>
      </c>
    </row>
    <row r="516" spans="1:5" x14ac:dyDescent="0.35">
      <c r="A516" s="59" t="s">
        <v>13</v>
      </c>
      <c r="B516" s="59" t="str">
        <f>+VLOOKUP(Tabla1[[#This Row],[Contrato]],H:I,2,0)</f>
        <v>Hokchi Energy</v>
      </c>
      <c r="C516" s="59" t="s">
        <v>244</v>
      </c>
      <c r="D516" s="60" t="s">
        <v>213</v>
      </c>
      <c r="E516" s="61">
        <v>10341443.252853267</v>
      </c>
    </row>
    <row r="517" spans="1:5" x14ac:dyDescent="0.35">
      <c r="A517" s="59" t="s">
        <v>13</v>
      </c>
      <c r="B517" s="59" t="str">
        <f>+VLOOKUP(Tabla1[[#This Row],[Contrato]],H:I,2,0)</f>
        <v>Hokchi Energy</v>
      </c>
      <c r="C517" s="59" t="s">
        <v>244</v>
      </c>
      <c r="D517" s="60" t="s">
        <v>214</v>
      </c>
      <c r="E517" s="61">
        <v>279652.7050228247</v>
      </c>
    </row>
    <row r="518" spans="1:5" x14ac:dyDescent="0.35">
      <c r="A518" s="59" t="s">
        <v>13</v>
      </c>
      <c r="B518" s="59" t="str">
        <f>+VLOOKUP(Tabla1[[#This Row],[Contrato]],H:I,2,0)</f>
        <v>Hokchi Energy</v>
      </c>
      <c r="C518" s="59" t="s">
        <v>244</v>
      </c>
      <c r="D518" s="60" t="s">
        <v>215</v>
      </c>
      <c r="E518" s="61">
        <v>4176647.6044999962</v>
      </c>
    </row>
    <row r="519" spans="1:5" x14ac:dyDescent="0.35">
      <c r="A519" s="59" t="s">
        <v>13</v>
      </c>
      <c r="B519" s="59" t="str">
        <f>+VLOOKUP(Tabla1[[#This Row],[Contrato]],H:I,2,0)</f>
        <v>Hokchi Energy</v>
      </c>
      <c r="C519" s="59" t="s">
        <v>244</v>
      </c>
      <c r="D519" s="60" t="s">
        <v>216</v>
      </c>
      <c r="E519" s="61">
        <v>21459538.078557342</v>
      </c>
    </row>
    <row r="520" spans="1:5" x14ac:dyDescent="0.35">
      <c r="A520" s="59" t="s">
        <v>13</v>
      </c>
      <c r="B520" s="59" t="str">
        <f>+VLOOKUP(Tabla1[[#This Row],[Contrato]],H:I,2,0)</f>
        <v>Hokchi Energy</v>
      </c>
      <c r="C520" s="59" t="s">
        <v>244</v>
      </c>
      <c r="D520" s="60" t="s">
        <v>217</v>
      </c>
      <c r="E520" s="61">
        <v>5248202.52286979</v>
      </c>
    </row>
    <row r="521" spans="1:5" x14ac:dyDescent="0.35">
      <c r="A521" s="59" t="s">
        <v>13</v>
      </c>
      <c r="B521" s="59" t="str">
        <f>+VLOOKUP(Tabla1[[#This Row],[Contrato]],H:I,2,0)</f>
        <v>Hokchi Energy</v>
      </c>
      <c r="C521" s="59" t="s">
        <v>244</v>
      </c>
      <c r="D521" s="60" t="s">
        <v>218</v>
      </c>
      <c r="E521" s="61">
        <v>5929276.942725895</v>
      </c>
    </row>
    <row r="522" spans="1:5" x14ac:dyDescent="0.35">
      <c r="A522" s="59" t="s">
        <v>13</v>
      </c>
      <c r="B522" s="59" t="str">
        <f>+VLOOKUP(Tabla1[[#This Row],[Contrato]],H:I,2,0)</f>
        <v>Hokchi Energy</v>
      </c>
      <c r="C522" s="59" t="s">
        <v>244</v>
      </c>
      <c r="D522" s="60" t="s">
        <v>219</v>
      </c>
      <c r="E522" s="61">
        <v>8839295.6288778391</v>
      </c>
    </row>
    <row r="523" spans="1:5" x14ac:dyDescent="0.35">
      <c r="A523" s="59" t="s">
        <v>13</v>
      </c>
      <c r="B523" s="59" t="str">
        <f>+VLOOKUP(Tabla1[[#This Row],[Contrato]],H:I,2,0)</f>
        <v>Hokchi Energy</v>
      </c>
      <c r="C523" s="59" t="s">
        <v>244</v>
      </c>
      <c r="D523" s="60" t="s">
        <v>220</v>
      </c>
      <c r="E523" s="61">
        <v>16082612.149570547</v>
      </c>
    </row>
    <row r="524" spans="1:5" x14ac:dyDescent="0.35">
      <c r="A524" s="59" t="s">
        <v>13</v>
      </c>
      <c r="B524" s="59" t="str">
        <f>+VLOOKUP(Tabla1[[#This Row],[Contrato]],H:I,2,0)</f>
        <v>Hokchi Energy</v>
      </c>
      <c r="C524" s="59" t="s">
        <v>244</v>
      </c>
      <c r="D524" s="60" t="s">
        <v>240</v>
      </c>
      <c r="E524" s="61">
        <v>26167494.216632273</v>
      </c>
    </row>
    <row r="525" spans="1:5" x14ac:dyDescent="0.35">
      <c r="A525" s="59" t="s">
        <v>13</v>
      </c>
      <c r="B525" s="59" t="str">
        <f>+VLOOKUP(Tabla1[[#This Row],[Contrato]],H:I,2,0)</f>
        <v>Hokchi Energy</v>
      </c>
      <c r="C525" s="59" t="s">
        <v>244</v>
      </c>
      <c r="D525" s="60" t="s">
        <v>259</v>
      </c>
      <c r="E525" s="61">
        <v>50836115.119679607</v>
      </c>
    </row>
    <row r="526" spans="1:5" x14ac:dyDescent="0.35">
      <c r="A526" s="59" t="s">
        <v>13</v>
      </c>
      <c r="B526" s="59" t="str">
        <f>+VLOOKUP(Tabla1[[#This Row],[Contrato]],H:I,2,0)</f>
        <v>Hokchi Energy</v>
      </c>
      <c r="C526" s="59" t="s">
        <v>244</v>
      </c>
      <c r="D526" s="60" t="s">
        <v>260</v>
      </c>
      <c r="E526" s="61">
        <v>22038839.952826854</v>
      </c>
    </row>
    <row r="527" spans="1:5" x14ac:dyDescent="0.35">
      <c r="A527" s="59" t="s">
        <v>13</v>
      </c>
      <c r="B527" s="59" t="str">
        <f>+VLOOKUP(Tabla1[[#This Row],[Contrato]],H:I,2,0)</f>
        <v>Hokchi Energy</v>
      </c>
      <c r="C527" s="59" t="s">
        <v>244</v>
      </c>
      <c r="D527" s="60" t="s">
        <v>267</v>
      </c>
      <c r="E527" s="61">
        <v>31095043.012211014</v>
      </c>
    </row>
    <row r="528" spans="1:5" x14ac:dyDescent="0.35">
      <c r="A528" s="59" t="s">
        <v>13</v>
      </c>
      <c r="B528" s="59" t="str">
        <f>+VLOOKUP(Tabla1[[#This Row],[Contrato]],H:I,2,0)</f>
        <v>Hokchi Energy</v>
      </c>
      <c r="C528" s="59" t="s">
        <v>244</v>
      </c>
      <c r="D528" s="60" t="s">
        <v>280</v>
      </c>
      <c r="E528" s="61">
        <v>31452088.131737866</v>
      </c>
    </row>
    <row r="529" spans="1:5" x14ac:dyDescent="0.35">
      <c r="A529" s="59" t="s">
        <v>14</v>
      </c>
      <c r="B529" s="59" t="str">
        <f>+VLOOKUP(Tabla1[[#This Row],[Contrato]],H:I,2,0)</f>
        <v>Fieldwood Energy E&amp;P México</v>
      </c>
      <c r="C529" s="59" t="s">
        <v>242</v>
      </c>
      <c r="D529" s="60" t="s">
        <v>223</v>
      </c>
      <c r="E529" s="61">
        <v>45783.69</v>
      </c>
    </row>
    <row r="530" spans="1:5" x14ac:dyDescent="0.35">
      <c r="A530" s="59" t="s">
        <v>14</v>
      </c>
      <c r="B530" s="59" t="str">
        <f>+VLOOKUP(Tabla1[[#This Row],[Contrato]],H:I,2,0)</f>
        <v>Fieldwood Energy E&amp;P México</v>
      </c>
      <c r="C530" s="59" t="s">
        <v>242</v>
      </c>
      <c r="D530" s="60" t="s">
        <v>224</v>
      </c>
      <c r="E530" s="61">
        <v>128162.90999999999</v>
      </c>
    </row>
    <row r="531" spans="1:5" x14ac:dyDescent="0.35">
      <c r="A531" s="59" t="s">
        <v>14</v>
      </c>
      <c r="B531" s="59" t="str">
        <f>+VLOOKUP(Tabla1[[#This Row],[Contrato]],H:I,2,0)</f>
        <v>Fieldwood Energy E&amp;P México</v>
      </c>
      <c r="C531" s="59" t="s">
        <v>242</v>
      </c>
      <c r="D531" s="60" t="s">
        <v>225</v>
      </c>
      <c r="E531" s="61">
        <v>144690.21000000002</v>
      </c>
    </row>
    <row r="532" spans="1:5" x14ac:dyDescent="0.35">
      <c r="A532" s="59" t="s">
        <v>14</v>
      </c>
      <c r="B532" s="59" t="str">
        <f>+VLOOKUP(Tabla1[[#This Row],[Contrato]],H:I,2,0)</f>
        <v>Fieldwood Energy E&amp;P México</v>
      </c>
      <c r="C532" s="59" t="s">
        <v>242</v>
      </c>
      <c r="D532" s="60" t="s">
        <v>226</v>
      </c>
      <c r="E532" s="61">
        <v>405472.62</v>
      </c>
    </row>
    <row r="533" spans="1:5" x14ac:dyDescent="0.35">
      <c r="A533" s="59" t="s">
        <v>14</v>
      </c>
      <c r="B533" s="59" t="str">
        <f>+VLOOKUP(Tabla1[[#This Row],[Contrato]],H:I,2,0)</f>
        <v>Fieldwood Energy E&amp;P México</v>
      </c>
      <c r="C533" s="59" t="s">
        <v>242</v>
      </c>
      <c r="D533" s="60" t="s">
        <v>227</v>
      </c>
      <c r="E533" s="61">
        <v>130428.47</v>
      </c>
    </row>
    <row r="534" spans="1:5" x14ac:dyDescent="0.35">
      <c r="A534" s="59" t="s">
        <v>14</v>
      </c>
      <c r="B534" s="59" t="str">
        <f>+VLOOKUP(Tabla1[[#This Row],[Contrato]],H:I,2,0)</f>
        <v>Fieldwood Energy E&amp;P México</v>
      </c>
      <c r="C534" s="59" t="s">
        <v>242</v>
      </c>
      <c r="D534" s="60" t="s">
        <v>228</v>
      </c>
      <c r="E534" s="61">
        <v>171900.56</v>
      </c>
    </row>
    <row r="535" spans="1:5" x14ac:dyDescent="0.35">
      <c r="A535" s="59" t="s">
        <v>14</v>
      </c>
      <c r="B535" s="59" t="str">
        <f>+VLOOKUP(Tabla1[[#This Row],[Contrato]],H:I,2,0)</f>
        <v>Fieldwood Energy E&amp;P México</v>
      </c>
      <c r="C535" s="59" t="s">
        <v>242</v>
      </c>
      <c r="D535" s="60" t="s">
        <v>230</v>
      </c>
      <c r="E535" s="61">
        <v>395150.87</v>
      </c>
    </row>
    <row r="536" spans="1:5" x14ac:dyDescent="0.35">
      <c r="A536" s="59" t="s">
        <v>14</v>
      </c>
      <c r="B536" s="59" t="str">
        <f>+VLOOKUP(Tabla1[[#This Row],[Contrato]],H:I,2,0)</f>
        <v>Fieldwood Energy E&amp;P México</v>
      </c>
      <c r="C536" s="59" t="s">
        <v>242</v>
      </c>
      <c r="D536" s="60" t="s">
        <v>231</v>
      </c>
      <c r="E536" s="61">
        <v>793899.6100000001</v>
      </c>
    </row>
    <row r="537" spans="1:5" x14ac:dyDescent="0.35">
      <c r="A537" s="59" t="s">
        <v>14</v>
      </c>
      <c r="B537" s="59" t="str">
        <f>+VLOOKUP(Tabla1[[#This Row],[Contrato]],H:I,2,0)</f>
        <v>Fieldwood Energy E&amp;P México</v>
      </c>
      <c r="C537" s="59" t="s">
        <v>242</v>
      </c>
      <c r="D537" s="60" t="s">
        <v>232</v>
      </c>
      <c r="E537" s="61">
        <v>6847699.5900000008</v>
      </c>
    </row>
    <row r="538" spans="1:5" x14ac:dyDescent="0.35">
      <c r="A538" s="59" t="s">
        <v>14</v>
      </c>
      <c r="B538" s="59" t="str">
        <f>+VLOOKUP(Tabla1[[#This Row],[Contrato]],H:I,2,0)</f>
        <v>Fieldwood Energy E&amp;P México</v>
      </c>
      <c r="C538" s="59" t="s">
        <v>242</v>
      </c>
      <c r="D538" s="60" t="s">
        <v>233</v>
      </c>
      <c r="E538" s="61">
        <v>3535892.8099999996</v>
      </c>
    </row>
    <row r="539" spans="1:5" x14ac:dyDescent="0.35">
      <c r="A539" s="59" t="s">
        <v>14</v>
      </c>
      <c r="B539" s="59" t="str">
        <f>+VLOOKUP(Tabla1[[#This Row],[Contrato]],H:I,2,0)</f>
        <v>Fieldwood Energy E&amp;P México</v>
      </c>
      <c r="C539" s="59" t="s">
        <v>242</v>
      </c>
      <c r="D539" s="60" t="s">
        <v>234</v>
      </c>
      <c r="E539" s="61">
        <v>1116799.42</v>
      </c>
    </row>
    <row r="540" spans="1:5" x14ac:dyDescent="0.35">
      <c r="A540" s="59" t="s">
        <v>14</v>
      </c>
      <c r="B540" s="59" t="str">
        <f>+VLOOKUP(Tabla1[[#This Row],[Contrato]],H:I,2,0)</f>
        <v>Fieldwood Energy E&amp;P México</v>
      </c>
      <c r="C540" s="59" t="s">
        <v>242</v>
      </c>
      <c r="D540" s="60" t="s">
        <v>235</v>
      </c>
      <c r="E540" s="61">
        <v>4973993.6899999995</v>
      </c>
    </row>
    <row r="541" spans="1:5" x14ac:dyDescent="0.35">
      <c r="A541" s="59" t="s">
        <v>14</v>
      </c>
      <c r="B541" s="59" t="str">
        <f>+VLOOKUP(Tabla1[[#This Row],[Contrato]],H:I,2,0)</f>
        <v>Fieldwood Energy E&amp;P México</v>
      </c>
      <c r="C541" s="59" t="s">
        <v>242</v>
      </c>
      <c r="D541" s="60" t="s">
        <v>193</v>
      </c>
      <c r="E541" s="61">
        <v>8867117.8800000008</v>
      </c>
    </row>
    <row r="542" spans="1:5" x14ac:dyDescent="0.35">
      <c r="A542" s="59" t="s">
        <v>14</v>
      </c>
      <c r="B542" s="59" t="str">
        <f>+VLOOKUP(Tabla1[[#This Row],[Contrato]],H:I,2,0)</f>
        <v>Fieldwood Energy E&amp;P México</v>
      </c>
      <c r="C542" s="59" t="s">
        <v>242</v>
      </c>
      <c r="D542" s="60" t="s">
        <v>194</v>
      </c>
      <c r="E542" s="61">
        <v>13330105.539999999</v>
      </c>
    </row>
    <row r="543" spans="1:5" x14ac:dyDescent="0.35">
      <c r="A543" s="59" t="s">
        <v>14</v>
      </c>
      <c r="B543" s="59" t="str">
        <f>+VLOOKUP(Tabla1[[#This Row],[Contrato]],H:I,2,0)</f>
        <v>Fieldwood Energy E&amp;P México</v>
      </c>
      <c r="C543" s="59" t="s">
        <v>242</v>
      </c>
      <c r="D543" s="60" t="s">
        <v>195</v>
      </c>
      <c r="E543" s="61">
        <v>10654930.190000001</v>
      </c>
    </row>
    <row r="544" spans="1:5" x14ac:dyDescent="0.35">
      <c r="A544" s="59" t="s">
        <v>14</v>
      </c>
      <c r="B544" s="59" t="str">
        <f>+VLOOKUP(Tabla1[[#This Row],[Contrato]],H:I,2,0)</f>
        <v>Fieldwood Energy E&amp;P México</v>
      </c>
      <c r="C544" s="59" t="s">
        <v>242</v>
      </c>
      <c r="D544" s="60" t="s">
        <v>196</v>
      </c>
      <c r="E544" s="61">
        <v>8533392.75</v>
      </c>
    </row>
    <row r="545" spans="1:5" x14ac:dyDescent="0.35">
      <c r="A545" s="59" t="s">
        <v>14</v>
      </c>
      <c r="B545" s="59" t="str">
        <f>+VLOOKUP(Tabla1[[#This Row],[Contrato]],H:I,2,0)</f>
        <v>Fieldwood Energy E&amp;P México</v>
      </c>
      <c r="C545" s="59" t="s">
        <v>242</v>
      </c>
      <c r="D545" s="60" t="s">
        <v>197</v>
      </c>
      <c r="E545" s="61">
        <v>21585085.34</v>
      </c>
    </row>
    <row r="546" spans="1:5" x14ac:dyDescent="0.35">
      <c r="A546" s="59" t="s">
        <v>14</v>
      </c>
      <c r="B546" s="59" t="str">
        <f>+VLOOKUP(Tabla1[[#This Row],[Contrato]],H:I,2,0)</f>
        <v>Fieldwood Energy E&amp;P México</v>
      </c>
      <c r="C546" s="59" t="s">
        <v>242</v>
      </c>
      <c r="D546" s="60" t="s">
        <v>198</v>
      </c>
      <c r="E546" s="61">
        <v>15387631.530000001</v>
      </c>
    </row>
    <row r="547" spans="1:5" x14ac:dyDescent="0.35">
      <c r="A547" s="59" t="s">
        <v>14</v>
      </c>
      <c r="B547" s="59" t="str">
        <f>+VLOOKUP(Tabla1[[#This Row],[Contrato]],H:I,2,0)</f>
        <v>Fieldwood Energy E&amp;P México</v>
      </c>
      <c r="C547" s="59" t="s">
        <v>242</v>
      </c>
      <c r="D547" s="60" t="s">
        <v>199</v>
      </c>
      <c r="E547" s="61">
        <v>14573744.99</v>
      </c>
    </row>
    <row r="548" spans="1:5" x14ac:dyDescent="0.35">
      <c r="A548" s="59" t="s">
        <v>14</v>
      </c>
      <c r="B548" s="59" t="str">
        <f>+VLOOKUP(Tabla1[[#This Row],[Contrato]],H:I,2,0)</f>
        <v>Fieldwood Energy E&amp;P México</v>
      </c>
      <c r="C548" s="59" t="s">
        <v>242</v>
      </c>
      <c r="D548" s="60" t="s">
        <v>200</v>
      </c>
      <c r="E548" s="61">
        <v>15655356.749999998</v>
      </c>
    </row>
    <row r="549" spans="1:5" x14ac:dyDescent="0.35">
      <c r="A549" s="59" t="s">
        <v>14</v>
      </c>
      <c r="B549" s="59" t="str">
        <f>+VLOOKUP(Tabla1[[#This Row],[Contrato]],H:I,2,0)</f>
        <v>Fieldwood Energy E&amp;P México</v>
      </c>
      <c r="C549" s="59" t="s">
        <v>242</v>
      </c>
      <c r="D549" s="60" t="s">
        <v>201</v>
      </c>
      <c r="E549" s="61">
        <v>14223549.720000003</v>
      </c>
    </row>
    <row r="550" spans="1:5" x14ac:dyDescent="0.35">
      <c r="A550" s="59" t="s">
        <v>14</v>
      </c>
      <c r="B550" s="59" t="str">
        <f>+VLOOKUP(Tabla1[[#This Row],[Contrato]],H:I,2,0)</f>
        <v>Fieldwood Energy E&amp;P México</v>
      </c>
      <c r="C550" s="59" t="s">
        <v>242</v>
      </c>
      <c r="D550" s="60" t="s">
        <v>202</v>
      </c>
      <c r="E550" s="61">
        <v>4959016.91</v>
      </c>
    </row>
    <row r="551" spans="1:5" x14ac:dyDescent="0.35">
      <c r="A551" s="59" t="s">
        <v>14</v>
      </c>
      <c r="B551" s="59" t="str">
        <f>+VLOOKUP(Tabla1[[#This Row],[Contrato]],H:I,2,0)</f>
        <v>Fieldwood Energy E&amp;P México</v>
      </c>
      <c r="C551" s="59" t="s">
        <v>242</v>
      </c>
      <c r="D551" s="60" t="s">
        <v>203</v>
      </c>
      <c r="E551" s="61">
        <v>3909258.2900000005</v>
      </c>
    </row>
    <row r="552" spans="1:5" x14ac:dyDescent="0.35">
      <c r="A552" s="59" t="s">
        <v>14</v>
      </c>
      <c r="B552" s="59" t="str">
        <f>+VLOOKUP(Tabla1[[#This Row],[Contrato]],H:I,2,0)</f>
        <v>Fieldwood Energy E&amp;P México</v>
      </c>
      <c r="C552" s="59" t="s">
        <v>242</v>
      </c>
      <c r="D552" s="60" t="s">
        <v>204</v>
      </c>
      <c r="E552" s="61">
        <v>17189414.199999999</v>
      </c>
    </row>
    <row r="553" spans="1:5" x14ac:dyDescent="0.35">
      <c r="A553" s="59" t="s">
        <v>14</v>
      </c>
      <c r="B553" s="59" t="str">
        <f>+VLOOKUP(Tabla1[[#This Row],[Contrato]],H:I,2,0)</f>
        <v>Fieldwood Energy E&amp;P México</v>
      </c>
      <c r="C553" s="59" t="s">
        <v>242</v>
      </c>
      <c r="D553" s="60" t="s">
        <v>205</v>
      </c>
      <c r="E553" s="61">
        <v>1856358.7600000002</v>
      </c>
    </row>
    <row r="554" spans="1:5" x14ac:dyDescent="0.35">
      <c r="A554" s="59" t="s">
        <v>14</v>
      </c>
      <c r="B554" s="59" t="str">
        <f>+VLOOKUP(Tabla1[[#This Row],[Contrato]],H:I,2,0)</f>
        <v>Fieldwood Energy E&amp;P México</v>
      </c>
      <c r="C554" s="59" t="s">
        <v>242</v>
      </c>
      <c r="D554" s="60" t="s">
        <v>206</v>
      </c>
      <c r="E554" s="61">
        <v>1058052.29</v>
      </c>
    </row>
    <row r="555" spans="1:5" x14ac:dyDescent="0.35">
      <c r="A555" s="59" t="s">
        <v>14</v>
      </c>
      <c r="B555" s="59" t="str">
        <f>+VLOOKUP(Tabla1[[#This Row],[Contrato]],H:I,2,0)</f>
        <v>Fieldwood Energy E&amp;P México</v>
      </c>
      <c r="C555" s="59" t="s">
        <v>242</v>
      </c>
      <c r="D555" s="60" t="s">
        <v>207</v>
      </c>
      <c r="E555" s="61">
        <v>100656.84000000001</v>
      </c>
    </row>
    <row r="556" spans="1:5" x14ac:dyDescent="0.35">
      <c r="A556" s="59" t="s">
        <v>14</v>
      </c>
      <c r="B556" s="59" t="str">
        <f>+VLOOKUP(Tabla1[[#This Row],[Contrato]],H:I,2,0)</f>
        <v>Fieldwood Energy E&amp;P México</v>
      </c>
      <c r="C556" s="59" t="s">
        <v>242</v>
      </c>
      <c r="D556" s="60" t="s">
        <v>208</v>
      </c>
      <c r="E556" s="61">
        <v>394803.59823931172</v>
      </c>
    </row>
    <row r="557" spans="1:5" x14ac:dyDescent="0.35">
      <c r="A557" s="59" t="s">
        <v>14</v>
      </c>
      <c r="B557" s="59" t="str">
        <f>+VLOOKUP(Tabla1[[#This Row],[Contrato]],H:I,2,0)</f>
        <v>Fieldwood Energy E&amp;P México</v>
      </c>
      <c r="C557" s="59" t="s">
        <v>244</v>
      </c>
      <c r="D557" s="60" t="s">
        <v>202</v>
      </c>
      <c r="E557" s="61">
        <v>1169242.3500000001</v>
      </c>
    </row>
    <row r="558" spans="1:5" x14ac:dyDescent="0.35">
      <c r="A558" s="59" t="s">
        <v>14</v>
      </c>
      <c r="B558" s="59" t="str">
        <f>+VLOOKUP(Tabla1[[#This Row],[Contrato]],H:I,2,0)</f>
        <v>Fieldwood Energy E&amp;P México</v>
      </c>
      <c r="C558" s="59" t="s">
        <v>244</v>
      </c>
      <c r="D558" s="60" t="s">
        <v>203</v>
      </c>
      <c r="E558" s="61">
        <v>20969.56157576829</v>
      </c>
    </row>
    <row r="559" spans="1:5" x14ac:dyDescent="0.35">
      <c r="A559" s="59" t="s">
        <v>14</v>
      </c>
      <c r="B559" s="59" t="str">
        <f>+VLOOKUP(Tabla1[[#This Row],[Contrato]],H:I,2,0)</f>
        <v>Fieldwood Energy E&amp;P México</v>
      </c>
      <c r="C559" s="59" t="s">
        <v>244</v>
      </c>
      <c r="D559" s="60" t="s">
        <v>204</v>
      </c>
      <c r="E559" s="61">
        <v>86069.390167569203</v>
      </c>
    </row>
    <row r="560" spans="1:5" x14ac:dyDescent="0.35">
      <c r="A560" s="59" t="s">
        <v>14</v>
      </c>
      <c r="B560" s="59" t="str">
        <f>+VLOOKUP(Tabla1[[#This Row],[Contrato]],H:I,2,0)</f>
        <v>Fieldwood Energy E&amp;P México</v>
      </c>
      <c r="C560" s="59" t="s">
        <v>244</v>
      </c>
      <c r="D560" s="60" t="s">
        <v>205</v>
      </c>
      <c r="E560" s="61">
        <v>1032778.0835729041</v>
      </c>
    </row>
    <row r="561" spans="1:5" x14ac:dyDescent="0.35">
      <c r="A561" s="59" t="s">
        <v>14</v>
      </c>
      <c r="B561" s="59" t="str">
        <f>+VLOOKUP(Tabla1[[#This Row],[Contrato]],H:I,2,0)</f>
        <v>Fieldwood Energy E&amp;P México</v>
      </c>
      <c r="C561" s="59" t="s">
        <v>244</v>
      </c>
      <c r="D561" s="60" t="s">
        <v>206</v>
      </c>
      <c r="E561" s="61">
        <v>321374.92657480855</v>
      </c>
    </row>
    <row r="562" spans="1:5" x14ac:dyDescent="0.35">
      <c r="A562" s="59" t="s">
        <v>14</v>
      </c>
      <c r="B562" s="59" t="str">
        <f>+VLOOKUP(Tabla1[[#This Row],[Contrato]],H:I,2,0)</f>
        <v>Fieldwood Energy E&amp;P México</v>
      </c>
      <c r="C562" s="59" t="s">
        <v>244</v>
      </c>
      <c r="D562" s="60" t="s">
        <v>207</v>
      </c>
      <c r="E562" s="61">
        <v>907126.44672552589</v>
      </c>
    </row>
    <row r="563" spans="1:5" x14ac:dyDescent="0.35">
      <c r="A563" s="59" t="s">
        <v>14</v>
      </c>
      <c r="B563" s="59" t="str">
        <f>+VLOOKUP(Tabla1[[#This Row],[Contrato]],H:I,2,0)</f>
        <v>Fieldwood Energy E&amp;P México</v>
      </c>
      <c r="C563" s="59" t="s">
        <v>244</v>
      </c>
      <c r="D563" s="60" t="s">
        <v>208</v>
      </c>
      <c r="E563" s="61">
        <v>458773.55353291804</v>
      </c>
    </row>
    <row r="564" spans="1:5" x14ac:dyDescent="0.35">
      <c r="A564" s="59" t="s">
        <v>14</v>
      </c>
      <c r="B564" s="59" t="str">
        <f>+VLOOKUP(Tabla1[[#This Row],[Contrato]],H:I,2,0)</f>
        <v>Fieldwood Energy E&amp;P México</v>
      </c>
      <c r="C564" s="59" t="s">
        <v>244</v>
      </c>
      <c r="D564" s="60" t="s">
        <v>209</v>
      </c>
      <c r="E564" s="61">
        <v>756396.38850321574</v>
      </c>
    </row>
    <row r="565" spans="1:5" x14ac:dyDescent="0.35">
      <c r="A565" s="59" t="s">
        <v>14</v>
      </c>
      <c r="B565" s="59" t="str">
        <f>+VLOOKUP(Tabla1[[#This Row],[Contrato]],H:I,2,0)</f>
        <v>Fieldwood Energy E&amp;P México</v>
      </c>
      <c r="C565" s="59" t="s">
        <v>244</v>
      </c>
      <c r="D565" s="60" t="s">
        <v>210</v>
      </c>
      <c r="E565" s="61">
        <v>1214474.0257422829</v>
      </c>
    </row>
    <row r="566" spans="1:5" x14ac:dyDescent="0.35">
      <c r="A566" s="59" t="s">
        <v>14</v>
      </c>
      <c r="B566" s="59" t="str">
        <f>+VLOOKUP(Tabla1[[#This Row],[Contrato]],H:I,2,0)</f>
        <v>Fieldwood Energy E&amp;P México</v>
      </c>
      <c r="C566" s="59" t="s">
        <v>244</v>
      </c>
      <c r="D566" s="60" t="s">
        <v>211</v>
      </c>
      <c r="E566" s="61">
        <v>1027077.3467916166</v>
      </c>
    </row>
    <row r="567" spans="1:5" x14ac:dyDescent="0.35">
      <c r="A567" s="59" t="s">
        <v>14</v>
      </c>
      <c r="B567" s="59" t="str">
        <f>+VLOOKUP(Tabla1[[#This Row],[Contrato]],H:I,2,0)</f>
        <v>Fieldwood Energy E&amp;P México</v>
      </c>
      <c r="C567" s="59" t="s">
        <v>244</v>
      </c>
      <c r="D567" s="60" t="s">
        <v>212</v>
      </c>
      <c r="E567" s="61">
        <v>1454587.1014875085</v>
      </c>
    </row>
    <row r="568" spans="1:5" x14ac:dyDescent="0.35">
      <c r="A568" s="59" t="s">
        <v>14</v>
      </c>
      <c r="B568" s="59" t="str">
        <f>+VLOOKUP(Tabla1[[#This Row],[Contrato]],H:I,2,0)</f>
        <v>Fieldwood Energy E&amp;P México</v>
      </c>
      <c r="C568" s="59" t="s">
        <v>244</v>
      </c>
      <c r="D568" s="60" t="s">
        <v>213</v>
      </c>
      <c r="E568" s="61">
        <v>1078081.7463403868</v>
      </c>
    </row>
    <row r="569" spans="1:5" x14ac:dyDescent="0.35">
      <c r="A569" s="59" t="s">
        <v>14</v>
      </c>
      <c r="B569" s="59" t="str">
        <f>+VLOOKUP(Tabla1[[#This Row],[Contrato]],H:I,2,0)</f>
        <v>Fieldwood Energy E&amp;P México</v>
      </c>
      <c r="C569" s="59" t="s">
        <v>244</v>
      </c>
      <c r="D569" s="60" t="s">
        <v>214</v>
      </c>
      <c r="E569" s="61">
        <v>5746560.7405749504</v>
      </c>
    </row>
    <row r="570" spans="1:5" x14ac:dyDescent="0.35">
      <c r="A570" s="59" t="s">
        <v>14</v>
      </c>
      <c r="B570" s="59" t="str">
        <f>+VLOOKUP(Tabla1[[#This Row],[Contrato]],H:I,2,0)</f>
        <v>Fieldwood Energy E&amp;P México</v>
      </c>
      <c r="C570" s="59" t="s">
        <v>244</v>
      </c>
      <c r="D570" s="60" t="s">
        <v>215</v>
      </c>
      <c r="E570" s="61">
        <v>1036034.0414819275</v>
      </c>
    </row>
    <row r="571" spans="1:5" x14ac:dyDescent="0.35">
      <c r="A571" s="59" t="s">
        <v>14</v>
      </c>
      <c r="B571" s="59" t="str">
        <f>+VLOOKUP(Tabla1[[#This Row],[Contrato]],H:I,2,0)</f>
        <v>Fieldwood Energy E&amp;P México</v>
      </c>
      <c r="C571" s="59" t="s">
        <v>244</v>
      </c>
      <c r="D571" s="60" t="s">
        <v>216</v>
      </c>
      <c r="E571" s="61">
        <v>2461836.3247569371</v>
      </c>
    </row>
    <row r="572" spans="1:5" x14ac:dyDescent="0.35">
      <c r="A572" s="59" t="s">
        <v>14</v>
      </c>
      <c r="B572" s="59" t="str">
        <f>+VLOOKUP(Tabla1[[#This Row],[Contrato]],H:I,2,0)</f>
        <v>Fieldwood Energy E&amp;P México</v>
      </c>
      <c r="C572" s="59" t="s">
        <v>244</v>
      </c>
      <c r="D572" s="60" t="s">
        <v>217</v>
      </c>
      <c r="E572" s="61">
        <v>991265.07630688872</v>
      </c>
    </row>
    <row r="573" spans="1:5" x14ac:dyDescent="0.35">
      <c r="A573" s="59" t="s">
        <v>14</v>
      </c>
      <c r="B573" s="59" t="str">
        <f>+VLOOKUP(Tabla1[[#This Row],[Contrato]],H:I,2,0)</f>
        <v>Fieldwood Energy E&amp;P México</v>
      </c>
      <c r="C573" s="59" t="s">
        <v>244</v>
      </c>
      <c r="D573" s="60" t="s">
        <v>218</v>
      </c>
      <c r="E573" s="61">
        <v>1810133.1996580204</v>
      </c>
    </row>
    <row r="574" spans="1:5" x14ac:dyDescent="0.35">
      <c r="A574" s="59" t="s">
        <v>14</v>
      </c>
      <c r="B574" s="59" t="str">
        <f>+VLOOKUP(Tabla1[[#This Row],[Contrato]],H:I,2,0)</f>
        <v>Fieldwood Energy E&amp;P México</v>
      </c>
      <c r="C574" s="59" t="s">
        <v>244</v>
      </c>
      <c r="D574" s="60" t="s">
        <v>219</v>
      </c>
      <c r="E574" s="61">
        <v>4516165.6371142706</v>
      </c>
    </row>
    <row r="575" spans="1:5" x14ac:dyDescent="0.35">
      <c r="A575" s="59" t="s">
        <v>14</v>
      </c>
      <c r="B575" s="59" t="str">
        <f>+VLOOKUP(Tabla1[[#This Row],[Contrato]],H:I,2,0)</f>
        <v>Fieldwood Energy E&amp;P México</v>
      </c>
      <c r="C575" s="59" t="s">
        <v>244</v>
      </c>
      <c r="D575" s="60" t="s">
        <v>220</v>
      </c>
      <c r="E575" s="61">
        <v>1709732.3647826605</v>
      </c>
    </row>
    <row r="576" spans="1:5" x14ac:dyDescent="0.35">
      <c r="A576" s="59" t="s">
        <v>14</v>
      </c>
      <c r="B576" s="59" t="str">
        <f>+VLOOKUP(Tabla1[[#This Row],[Contrato]],H:I,2,0)</f>
        <v>Fieldwood Energy E&amp;P México</v>
      </c>
      <c r="C576" s="59" t="s">
        <v>244</v>
      </c>
      <c r="D576" s="60" t="s">
        <v>240</v>
      </c>
      <c r="E576" s="61">
        <v>9538363.751850022</v>
      </c>
    </row>
    <row r="577" spans="1:5" x14ac:dyDescent="0.35">
      <c r="A577" s="59" t="s">
        <v>14</v>
      </c>
      <c r="B577" s="59" t="str">
        <f>+VLOOKUP(Tabla1[[#This Row],[Contrato]],H:I,2,0)</f>
        <v>Fieldwood Energy E&amp;P México</v>
      </c>
      <c r="C577" s="59" t="s">
        <v>244</v>
      </c>
      <c r="D577" s="60" t="s">
        <v>259</v>
      </c>
      <c r="E577" s="61">
        <v>4153288.2639619233</v>
      </c>
    </row>
    <row r="578" spans="1:5" x14ac:dyDescent="0.35">
      <c r="A578" s="59" t="s">
        <v>14</v>
      </c>
      <c r="B578" s="59" t="str">
        <f>+VLOOKUP(Tabla1[[#This Row],[Contrato]],H:I,2,0)</f>
        <v>Fieldwood Energy E&amp;P México</v>
      </c>
      <c r="C578" s="59" t="s">
        <v>244</v>
      </c>
      <c r="D578" s="60" t="s">
        <v>267</v>
      </c>
      <c r="E578" s="61">
        <v>24258098.071274694</v>
      </c>
    </row>
    <row r="579" spans="1:5" x14ac:dyDescent="0.35">
      <c r="A579" s="59" t="s">
        <v>14</v>
      </c>
      <c r="B579" s="59" t="str">
        <f>+VLOOKUP(Tabla1[[#This Row],[Contrato]],H:I,2,0)</f>
        <v>Fieldwood Energy E&amp;P México</v>
      </c>
      <c r="C579" s="59" t="s">
        <v>244</v>
      </c>
      <c r="D579" s="60" t="s">
        <v>280</v>
      </c>
      <c r="E579" s="61">
        <v>18819371.401552804</v>
      </c>
    </row>
    <row r="580" spans="1:5" x14ac:dyDescent="0.35">
      <c r="A580" s="59" t="s">
        <v>16</v>
      </c>
      <c r="B580" s="59" t="str">
        <f>+VLOOKUP(Tabla1[[#This Row],[Contrato]],H:I,2,0)</f>
        <v>Diavaz Offshore</v>
      </c>
      <c r="C580" s="59" t="s">
        <v>242</v>
      </c>
      <c r="D580" s="60" t="s">
        <v>230</v>
      </c>
      <c r="E580" s="61">
        <v>44827.09</v>
      </c>
    </row>
    <row r="581" spans="1:5" x14ac:dyDescent="0.35">
      <c r="A581" s="59" t="s">
        <v>16</v>
      </c>
      <c r="B581" s="59" t="str">
        <f>+VLOOKUP(Tabla1[[#This Row],[Contrato]],H:I,2,0)</f>
        <v>Diavaz Offshore</v>
      </c>
      <c r="C581" s="59" t="s">
        <v>242</v>
      </c>
      <c r="D581" s="60" t="s">
        <v>231</v>
      </c>
      <c r="E581" s="61">
        <v>7666.78</v>
      </c>
    </row>
    <row r="582" spans="1:5" x14ac:dyDescent="0.35">
      <c r="A582" s="59" t="s">
        <v>16</v>
      </c>
      <c r="B582" s="59" t="str">
        <f>+VLOOKUP(Tabla1[[#This Row],[Contrato]],H:I,2,0)</f>
        <v>Diavaz Offshore</v>
      </c>
      <c r="C582" s="59" t="s">
        <v>242</v>
      </c>
      <c r="D582" s="60" t="s">
        <v>232</v>
      </c>
      <c r="E582" s="61">
        <v>12681.3</v>
      </c>
    </row>
    <row r="583" spans="1:5" x14ac:dyDescent="0.35">
      <c r="A583" s="59" t="s">
        <v>16</v>
      </c>
      <c r="B583" s="59" t="str">
        <f>+VLOOKUP(Tabla1[[#This Row],[Contrato]],H:I,2,0)</f>
        <v>Diavaz Offshore</v>
      </c>
      <c r="C583" s="59" t="s">
        <v>242</v>
      </c>
      <c r="D583" s="60" t="s">
        <v>233</v>
      </c>
      <c r="E583" s="61">
        <v>1896.81</v>
      </c>
    </row>
    <row r="584" spans="1:5" x14ac:dyDescent="0.35">
      <c r="A584" s="59" t="s">
        <v>16</v>
      </c>
      <c r="B584" s="59" t="str">
        <f>+VLOOKUP(Tabla1[[#This Row],[Contrato]],H:I,2,0)</f>
        <v>Diavaz Offshore</v>
      </c>
      <c r="C584" s="59" t="s">
        <v>242</v>
      </c>
      <c r="D584" s="60" t="s">
        <v>234</v>
      </c>
      <c r="E584" s="61">
        <v>47001.03</v>
      </c>
    </row>
    <row r="585" spans="1:5" x14ac:dyDescent="0.35">
      <c r="A585" s="59" t="s">
        <v>16</v>
      </c>
      <c r="B585" s="59" t="str">
        <f>+VLOOKUP(Tabla1[[#This Row],[Contrato]],H:I,2,0)</f>
        <v>Diavaz Offshore</v>
      </c>
      <c r="C585" s="59" t="s">
        <v>242</v>
      </c>
      <c r="D585" s="60" t="s">
        <v>235</v>
      </c>
      <c r="E585" s="61">
        <v>28442.770000000004</v>
      </c>
    </row>
    <row r="586" spans="1:5" x14ac:dyDescent="0.35">
      <c r="A586" s="59" t="s">
        <v>16</v>
      </c>
      <c r="B586" s="59" t="str">
        <f>+VLOOKUP(Tabla1[[#This Row],[Contrato]],H:I,2,0)</f>
        <v>Diavaz Offshore</v>
      </c>
      <c r="C586" s="59" t="s">
        <v>242</v>
      </c>
      <c r="D586" s="60" t="s">
        <v>193</v>
      </c>
      <c r="E586" s="61">
        <v>39608.26</v>
      </c>
    </row>
    <row r="587" spans="1:5" x14ac:dyDescent="0.35">
      <c r="A587" s="59" t="s">
        <v>16</v>
      </c>
      <c r="B587" s="59" t="str">
        <f>+VLOOKUP(Tabla1[[#This Row],[Contrato]],H:I,2,0)</f>
        <v>Diavaz Offshore</v>
      </c>
      <c r="C587" s="59" t="s">
        <v>242</v>
      </c>
      <c r="D587" s="60" t="s">
        <v>195</v>
      </c>
      <c r="E587" s="61">
        <v>16866.46</v>
      </c>
    </row>
    <row r="588" spans="1:5" x14ac:dyDescent="0.35">
      <c r="A588" s="59" t="s">
        <v>16</v>
      </c>
      <c r="B588" s="59" t="str">
        <f>+VLOOKUP(Tabla1[[#This Row],[Contrato]],H:I,2,0)</f>
        <v>Diavaz Offshore</v>
      </c>
      <c r="C588" s="59" t="s">
        <v>242</v>
      </c>
      <c r="D588" s="60" t="s">
        <v>196</v>
      </c>
      <c r="E588" s="61">
        <v>111196.84000000001</v>
      </c>
    </row>
    <row r="589" spans="1:5" x14ac:dyDescent="0.35">
      <c r="A589" s="59" t="s">
        <v>16</v>
      </c>
      <c r="B589" s="59" t="str">
        <f>+VLOOKUP(Tabla1[[#This Row],[Contrato]],H:I,2,0)</f>
        <v>Diavaz Offshore</v>
      </c>
      <c r="C589" s="59" t="s">
        <v>242</v>
      </c>
      <c r="D589" s="60" t="s">
        <v>197</v>
      </c>
      <c r="E589" s="61">
        <v>47531.180000000008</v>
      </c>
    </row>
    <row r="590" spans="1:5" x14ac:dyDescent="0.35">
      <c r="A590" s="59" t="s">
        <v>16</v>
      </c>
      <c r="B590" s="59" t="str">
        <f>+VLOOKUP(Tabla1[[#This Row],[Contrato]],H:I,2,0)</f>
        <v>Diavaz Offshore</v>
      </c>
      <c r="C590" s="59" t="s">
        <v>242</v>
      </c>
      <c r="D590" s="60" t="s">
        <v>198</v>
      </c>
      <c r="E590" s="61">
        <v>158114.25999999998</v>
      </c>
    </row>
    <row r="591" spans="1:5" x14ac:dyDescent="0.35">
      <c r="A591" s="59" t="s">
        <v>16</v>
      </c>
      <c r="B591" s="59" t="str">
        <f>+VLOOKUP(Tabla1[[#This Row],[Contrato]],H:I,2,0)</f>
        <v>Diavaz Offshore</v>
      </c>
      <c r="C591" s="59" t="s">
        <v>242</v>
      </c>
      <c r="D591" s="60" t="s">
        <v>199</v>
      </c>
      <c r="E591" s="61">
        <v>268593.46999999997</v>
      </c>
    </row>
    <row r="592" spans="1:5" x14ac:dyDescent="0.35">
      <c r="A592" s="59" t="s">
        <v>16</v>
      </c>
      <c r="B592" s="59" t="str">
        <f>+VLOOKUP(Tabla1[[#This Row],[Contrato]],H:I,2,0)</f>
        <v>Diavaz Offshore</v>
      </c>
      <c r="C592" s="59" t="s">
        <v>242</v>
      </c>
      <c r="D592" s="60" t="s">
        <v>200</v>
      </c>
      <c r="E592" s="61">
        <v>207411.53</v>
      </c>
    </row>
    <row r="593" spans="1:5" x14ac:dyDescent="0.35">
      <c r="A593" s="59" t="s">
        <v>16</v>
      </c>
      <c r="B593" s="59" t="str">
        <f>+VLOOKUP(Tabla1[[#This Row],[Contrato]],H:I,2,0)</f>
        <v>Diavaz Offshore</v>
      </c>
      <c r="C593" s="59" t="s">
        <v>242</v>
      </c>
      <c r="D593" s="60" t="s">
        <v>201</v>
      </c>
      <c r="E593" s="61">
        <v>261546.29</v>
      </c>
    </row>
    <row r="594" spans="1:5" x14ac:dyDescent="0.35">
      <c r="A594" s="59" t="s">
        <v>16</v>
      </c>
      <c r="B594" s="59" t="str">
        <f>+VLOOKUP(Tabla1[[#This Row],[Contrato]],H:I,2,0)</f>
        <v>Diavaz Offshore</v>
      </c>
      <c r="C594" s="59" t="s">
        <v>242</v>
      </c>
      <c r="D594" s="60" t="s">
        <v>202</v>
      </c>
      <c r="E594" s="61">
        <v>224213.62999999986</v>
      </c>
    </row>
    <row r="595" spans="1:5" x14ac:dyDescent="0.35">
      <c r="A595" s="59" t="s">
        <v>16</v>
      </c>
      <c r="B595" s="59" t="str">
        <f>+VLOOKUP(Tabla1[[#This Row],[Contrato]],H:I,2,0)</f>
        <v>Diavaz Offshore</v>
      </c>
      <c r="C595" s="59" t="s">
        <v>242</v>
      </c>
      <c r="D595" s="60" t="s">
        <v>203</v>
      </c>
      <c r="E595" s="61">
        <v>1240728.7299999995</v>
      </c>
    </row>
    <row r="596" spans="1:5" x14ac:dyDescent="0.35">
      <c r="A596" s="59" t="s">
        <v>16</v>
      </c>
      <c r="B596" s="59" t="str">
        <f>+VLOOKUP(Tabla1[[#This Row],[Contrato]],H:I,2,0)</f>
        <v>Diavaz Offshore</v>
      </c>
      <c r="C596" s="59" t="s">
        <v>242</v>
      </c>
      <c r="D596" s="60" t="s">
        <v>204</v>
      </c>
      <c r="E596" s="61">
        <v>781314.6</v>
      </c>
    </row>
    <row r="597" spans="1:5" x14ac:dyDescent="0.35">
      <c r="A597" s="59" t="s">
        <v>16</v>
      </c>
      <c r="B597" s="59" t="str">
        <f>+VLOOKUP(Tabla1[[#This Row],[Contrato]],H:I,2,0)</f>
        <v>Diavaz Offshore</v>
      </c>
      <c r="C597" s="59" t="s">
        <v>242</v>
      </c>
      <c r="D597" s="60" t="s">
        <v>205</v>
      </c>
      <c r="E597" s="61">
        <v>949613.13999999966</v>
      </c>
    </row>
    <row r="598" spans="1:5" x14ac:dyDescent="0.35">
      <c r="A598" s="59" t="s">
        <v>16</v>
      </c>
      <c r="B598" s="59" t="str">
        <f>+VLOOKUP(Tabla1[[#This Row],[Contrato]],H:I,2,0)</f>
        <v>Diavaz Offshore</v>
      </c>
      <c r="C598" s="59" t="s">
        <v>242</v>
      </c>
      <c r="D598" s="60" t="s">
        <v>206</v>
      </c>
      <c r="E598" s="61">
        <v>198095.17</v>
      </c>
    </row>
    <row r="599" spans="1:5" x14ac:dyDescent="0.35">
      <c r="A599" s="59" t="s">
        <v>16</v>
      </c>
      <c r="B599" s="59" t="str">
        <f>+VLOOKUP(Tabla1[[#This Row],[Contrato]],H:I,2,0)</f>
        <v>Diavaz Offshore</v>
      </c>
      <c r="C599" s="59" t="s">
        <v>242</v>
      </c>
      <c r="D599" s="60" t="s">
        <v>207</v>
      </c>
      <c r="E599" s="61">
        <v>742486.8</v>
      </c>
    </row>
    <row r="600" spans="1:5" x14ac:dyDescent="0.35">
      <c r="A600" s="59" t="s">
        <v>16</v>
      </c>
      <c r="B600" s="59" t="str">
        <f>+VLOOKUP(Tabla1[[#This Row],[Contrato]],H:I,2,0)</f>
        <v>Diavaz Offshore</v>
      </c>
      <c r="C600" s="59" t="s">
        <v>242</v>
      </c>
      <c r="D600" s="60" t="s">
        <v>208</v>
      </c>
      <c r="E600" s="61">
        <v>3719.2502564466045</v>
      </c>
    </row>
    <row r="601" spans="1:5" x14ac:dyDescent="0.35">
      <c r="A601" s="59" t="s">
        <v>16</v>
      </c>
      <c r="B601" s="59" t="str">
        <f>+VLOOKUP(Tabla1[[#This Row],[Contrato]],H:I,2,0)</f>
        <v>Diavaz Offshore</v>
      </c>
      <c r="C601" s="59" t="s">
        <v>242</v>
      </c>
      <c r="D601" s="60" t="s">
        <v>210</v>
      </c>
      <c r="E601" s="61">
        <v>278470.03375126555</v>
      </c>
    </row>
    <row r="602" spans="1:5" x14ac:dyDescent="0.35">
      <c r="A602" s="59" t="s">
        <v>16</v>
      </c>
      <c r="B602" s="59" t="str">
        <f>+VLOOKUP(Tabla1[[#This Row],[Contrato]],H:I,2,0)</f>
        <v>Diavaz Offshore</v>
      </c>
      <c r="C602" s="59" t="s">
        <v>244</v>
      </c>
      <c r="D602" s="60" t="s">
        <v>195</v>
      </c>
      <c r="E602" s="61">
        <v>1463.4</v>
      </c>
    </row>
    <row r="603" spans="1:5" x14ac:dyDescent="0.35">
      <c r="A603" s="59" t="s">
        <v>16</v>
      </c>
      <c r="B603" s="59" t="str">
        <f>+VLOOKUP(Tabla1[[#This Row],[Contrato]],H:I,2,0)</f>
        <v>Diavaz Offshore</v>
      </c>
      <c r="C603" s="59" t="s">
        <v>244</v>
      </c>
      <c r="D603" s="60" t="s">
        <v>198</v>
      </c>
      <c r="E603" s="61">
        <v>1974.3999999999999</v>
      </c>
    </row>
    <row r="604" spans="1:5" x14ac:dyDescent="0.35">
      <c r="A604" s="59" t="s">
        <v>16</v>
      </c>
      <c r="B604" s="59" t="str">
        <f>+VLOOKUP(Tabla1[[#This Row],[Contrato]],H:I,2,0)</f>
        <v>Diavaz Offshore</v>
      </c>
      <c r="C604" s="59" t="s">
        <v>244</v>
      </c>
      <c r="D604" s="60" t="s">
        <v>199</v>
      </c>
      <c r="E604" s="61">
        <v>8991.01</v>
      </c>
    </row>
    <row r="605" spans="1:5" x14ac:dyDescent="0.35">
      <c r="A605" s="59" t="s">
        <v>16</v>
      </c>
      <c r="B605" s="59" t="str">
        <f>+VLOOKUP(Tabla1[[#This Row],[Contrato]],H:I,2,0)</f>
        <v>Diavaz Offshore</v>
      </c>
      <c r="C605" s="59" t="s">
        <v>244</v>
      </c>
      <c r="D605" s="60" t="s">
        <v>205</v>
      </c>
      <c r="E605" s="61">
        <v>19672.66</v>
      </c>
    </row>
    <row r="606" spans="1:5" x14ac:dyDescent="0.35">
      <c r="A606" s="59" t="s">
        <v>16</v>
      </c>
      <c r="B606" s="59" t="str">
        <f>+VLOOKUP(Tabla1[[#This Row],[Contrato]],H:I,2,0)</f>
        <v>Diavaz Offshore</v>
      </c>
      <c r="C606" s="59" t="s">
        <v>244</v>
      </c>
      <c r="D606" s="60" t="s">
        <v>216</v>
      </c>
      <c r="E606" s="61">
        <v>35.502157852388272</v>
      </c>
    </row>
    <row r="607" spans="1:5" x14ac:dyDescent="0.35">
      <c r="A607" s="59" t="s">
        <v>16</v>
      </c>
      <c r="B607" s="59" t="str">
        <f>+VLOOKUP(Tabla1[[#This Row],[Contrato]],H:I,2,0)</f>
        <v>Diavaz Offshore</v>
      </c>
      <c r="C607" s="59" t="s">
        <v>244</v>
      </c>
      <c r="D607" s="60" t="s">
        <v>217</v>
      </c>
      <c r="E607" s="61">
        <v>1080.8733577011737</v>
      </c>
    </row>
    <row r="608" spans="1:5" x14ac:dyDescent="0.35">
      <c r="A608" s="59" t="s">
        <v>16</v>
      </c>
      <c r="B608" s="59" t="str">
        <f>+VLOOKUP(Tabla1[[#This Row],[Contrato]],H:I,2,0)</f>
        <v>Diavaz Offshore</v>
      </c>
      <c r="C608" s="59" t="s">
        <v>244</v>
      </c>
      <c r="D608" s="60" t="s">
        <v>218</v>
      </c>
      <c r="E608" s="61">
        <v>2960.1466328369215</v>
      </c>
    </row>
    <row r="609" spans="1:5" x14ac:dyDescent="0.35">
      <c r="A609" s="59" t="s">
        <v>16</v>
      </c>
      <c r="B609" s="59" t="str">
        <f>+VLOOKUP(Tabla1[[#This Row],[Contrato]],H:I,2,0)</f>
        <v>Diavaz Offshore</v>
      </c>
      <c r="C609" s="59" t="s">
        <v>244</v>
      </c>
      <c r="D609" s="60" t="s">
        <v>219</v>
      </c>
      <c r="E609" s="61">
        <v>2400.4179115448023</v>
      </c>
    </row>
    <row r="610" spans="1:5" x14ac:dyDescent="0.35">
      <c r="A610" s="59" t="s">
        <v>16</v>
      </c>
      <c r="B610" s="59" t="str">
        <f>+VLOOKUP(Tabla1[[#This Row],[Contrato]],H:I,2,0)</f>
        <v>Diavaz Offshore</v>
      </c>
      <c r="C610" s="59" t="s">
        <v>244</v>
      </c>
      <c r="D610" s="60" t="s">
        <v>220</v>
      </c>
      <c r="E610" s="61">
        <v>96261.517323356355</v>
      </c>
    </row>
    <row r="611" spans="1:5" x14ac:dyDescent="0.35">
      <c r="A611" s="59" t="s">
        <v>16</v>
      </c>
      <c r="B611" s="59" t="str">
        <f>+VLOOKUP(Tabla1[[#This Row],[Contrato]],H:I,2,0)</f>
        <v>Diavaz Offshore</v>
      </c>
      <c r="C611" s="59" t="s">
        <v>244</v>
      </c>
      <c r="D611" s="60" t="s">
        <v>240</v>
      </c>
      <c r="E611" s="61">
        <v>2494.2062511001573</v>
      </c>
    </row>
    <row r="612" spans="1:5" x14ac:dyDescent="0.35">
      <c r="A612" s="59" t="s">
        <v>16</v>
      </c>
      <c r="B612" s="59" t="str">
        <f>+VLOOKUP(Tabla1[[#This Row],[Contrato]],H:I,2,0)</f>
        <v>Diavaz Offshore</v>
      </c>
      <c r="C612" s="59" t="s">
        <v>244</v>
      </c>
      <c r="D612" s="60" t="s">
        <v>259</v>
      </c>
      <c r="E612" s="61">
        <v>3804.0973993583311</v>
      </c>
    </row>
    <row r="613" spans="1:5" x14ac:dyDescent="0.35">
      <c r="A613" s="59" t="s">
        <v>16</v>
      </c>
      <c r="B613" s="59" t="str">
        <f>+VLOOKUP(Tabla1[[#This Row],[Contrato]],H:I,2,0)</f>
        <v>Diavaz Offshore</v>
      </c>
      <c r="C613" s="59" t="s">
        <v>244</v>
      </c>
      <c r="D613" s="60" t="s">
        <v>260</v>
      </c>
      <c r="E613" s="61">
        <v>118958.99707979739</v>
      </c>
    </row>
    <row r="614" spans="1:5" x14ac:dyDescent="0.35">
      <c r="A614" s="59" t="s">
        <v>16</v>
      </c>
      <c r="B614" s="59" t="str">
        <f>+VLOOKUP(Tabla1[[#This Row],[Contrato]],H:I,2,0)</f>
        <v>Diavaz Offshore</v>
      </c>
      <c r="C614" s="59" t="s">
        <v>244</v>
      </c>
      <c r="D614" s="60" t="s">
        <v>267</v>
      </c>
      <c r="E614" s="61">
        <v>260096.69767756664</v>
      </c>
    </row>
    <row r="615" spans="1:5" x14ac:dyDescent="0.35">
      <c r="A615" s="59" t="s">
        <v>16</v>
      </c>
      <c r="B615" s="59" t="str">
        <f>+VLOOKUP(Tabla1[[#This Row],[Contrato]],H:I,2,0)</f>
        <v>Diavaz Offshore</v>
      </c>
      <c r="C615" s="59" t="s">
        <v>244</v>
      </c>
      <c r="D615" s="60" t="s">
        <v>280</v>
      </c>
      <c r="E615" s="61">
        <v>453743.64999305137</v>
      </c>
    </row>
    <row r="616" spans="1:5" x14ac:dyDescent="0.35">
      <c r="A616" s="59" t="s">
        <v>16</v>
      </c>
      <c r="B616" s="59" t="str">
        <f>+VLOOKUP(Tabla1[[#This Row],[Contrato]],H:I,2,0)</f>
        <v>Diavaz Offshore</v>
      </c>
      <c r="C616" s="59" t="s">
        <v>245</v>
      </c>
      <c r="D616" s="60" t="s">
        <v>226</v>
      </c>
      <c r="E616" s="61">
        <v>10179.02</v>
      </c>
    </row>
    <row r="617" spans="1:5" x14ac:dyDescent="0.35">
      <c r="A617" s="59" t="s">
        <v>16</v>
      </c>
      <c r="B617" s="59" t="str">
        <f>+VLOOKUP(Tabla1[[#This Row],[Contrato]],H:I,2,0)</f>
        <v>Diavaz Offshore</v>
      </c>
      <c r="C617" s="59" t="s">
        <v>245</v>
      </c>
      <c r="D617" s="60" t="s">
        <v>227</v>
      </c>
      <c r="E617" s="61">
        <v>14207.43</v>
      </c>
    </row>
    <row r="618" spans="1:5" x14ac:dyDescent="0.35">
      <c r="A618" s="59" t="s">
        <v>16</v>
      </c>
      <c r="B618" s="59" t="str">
        <f>+VLOOKUP(Tabla1[[#This Row],[Contrato]],H:I,2,0)</f>
        <v>Diavaz Offshore</v>
      </c>
      <c r="C618" s="59" t="s">
        <v>245</v>
      </c>
      <c r="D618" s="60" t="s">
        <v>228</v>
      </c>
      <c r="E618" s="61">
        <v>13089.57</v>
      </c>
    </row>
    <row r="619" spans="1:5" x14ac:dyDescent="0.35">
      <c r="A619" s="59" t="s">
        <v>16</v>
      </c>
      <c r="B619" s="59" t="str">
        <f>+VLOOKUP(Tabla1[[#This Row],[Contrato]],H:I,2,0)</f>
        <v>Diavaz Offshore</v>
      </c>
      <c r="C619" s="59" t="s">
        <v>245</v>
      </c>
      <c r="D619" s="60" t="s">
        <v>229</v>
      </c>
      <c r="E619" s="61">
        <v>16463.03</v>
      </c>
    </row>
    <row r="620" spans="1:5" x14ac:dyDescent="0.35">
      <c r="A620" s="59" t="s">
        <v>16</v>
      </c>
      <c r="B620" s="59" t="str">
        <f>+VLOOKUP(Tabla1[[#This Row],[Contrato]],H:I,2,0)</f>
        <v>Diavaz Offshore</v>
      </c>
      <c r="C620" s="59" t="s">
        <v>245</v>
      </c>
      <c r="D620" s="60" t="s">
        <v>230</v>
      </c>
      <c r="E620" s="61">
        <v>84468.66</v>
      </c>
    </row>
    <row r="621" spans="1:5" x14ac:dyDescent="0.35">
      <c r="A621" s="59" t="s">
        <v>16</v>
      </c>
      <c r="B621" s="59" t="str">
        <f>+VLOOKUP(Tabla1[[#This Row],[Contrato]],H:I,2,0)</f>
        <v>Diavaz Offshore</v>
      </c>
      <c r="C621" s="59" t="s">
        <v>245</v>
      </c>
      <c r="D621" s="60" t="s">
        <v>231</v>
      </c>
      <c r="E621" s="61">
        <v>24697.330000000009</v>
      </c>
    </row>
    <row r="622" spans="1:5" x14ac:dyDescent="0.35">
      <c r="A622" s="59" t="s">
        <v>16</v>
      </c>
      <c r="B622" s="59" t="str">
        <f>+VLOOKUP(Tabla1[[#This Row],[Contrato]],H:I,2,0)</f>
        <v>Diavaz Offshore</v>
      </c>
      <c r="C622" s="59" t="s">
        <v>245</v>
      </c>
      <c r="D622" s="60" t="s">
        <v>232</v>
      </c>
      <c r="E622" s="61">
        <v>51535.01</v>
      </c>
    </row>
    <row r="623" spans="1:5" x14ac:dyDescent="0.35">
      <c r="A623" s="59" t="s">
        <v>16</v>
      </c>
      <c r="B623" s="59" t="str">
        <f>+VLOOKUP(Tabla1[[#This Row],[Contrato]],H:I,2,0)</f>
        <v>Diavaz Offshore</v>
      </c>
      <c r="C623" s="59" t="s">
        <v>245</v>
      </c>
      <c r="D623" s="60" t="s">
        <v>233</v>
      </c>
      <c r="E623" s="61">
        <v>139568.51999999996</v>
      </c>
    </row>
    <row r="624" spans="1:5" x14ac:dyDescent="0.35">
      <c r="A624" s="59" t="s">
        <v>16</v>
      </c>
      <c r="B624" s="59" t="str">
        <f>+VLOOKUP(Tabla1[[#This Row],[Contrato]],H:I,2,0)</f>
        <v>Diavaz Offshore</v>
      </c>
      <c r="C624" s="59" t="s">
        <v>245</v>
      </c>
      <c r="D624" s="60" t="s">
        <v>234</v>
      </c>
      <c r="E624" s="61">
        <v>61678.720000000001</v>
      </c>
    </row>
    <row r="625" spans="1:5" x14ac:dyDescent="0.35">
      <c r="A625" s="59" t="s">
        <v>16</v>
      </c>
      <c r="B625" s="59" t="str">
        <f>+VLOOKUP(Tabla1[[#This Row],[Contrato]],H:I,2,0)</f>
        <v>Diavaz Offshore</v>
      </c>
      <c r="C625" s="59" t="s">
        <v>245</v>
      </c>
      <c r="D625" s="60" t="s">
        <v>235</v>
      </c>
      <c r="E625" s="61">
        <v>95700.060000000041</v>
      </c>
    </row>
    <row r="626" spans="1:5" x14ac:dyDescent="0.35">
      <c r="A626" s="59" t="s">
        <v>16</v>
      </c>
      <c r="B626" s="59" t="str">
        <f>+VLOOKUP(Tabla1[[#This Row],[Contrato]],H:I,2,0)</f>
        <v>Diavaz Offshore</v>
      </c>
      <c r="C626" s="59" t="s">
        <v>245</v>
      </c>
      <c r="D626" s="60" t="s">
        <v>193</v>
      </c>
      <c r="E626" s="61">
        <v>120823.68999999996</v>
      </c>
    </row>
    <row r="627" spans="1:5" x14ac:dyDescent="0.35">
      <c r="A627" s="59" t="s">
        <v>16</v>
      </c>
      <c r="B627" s="59" t="str">
        <f>+VLOOKUP(Tabla1[[#This Row],[Contrato]],H:I,2,0)</f>
        <v>Diavaz Offshore</v>
      </c>
      <c r="C627" s="59" t="s">
        <v>245</v>
      </c>
      <c r="D627" s="60" t="s">
        <v>194</v>
      </c>
      <c r="E627" s="61">
        <v>77651.840000000011</v>
      </c>
    </row>
    <row r="628" spans="1:5" x14ac:dyDescent="0.35">
      <c r="A628" s="59" t="s">
        <v>16</v>
      </c>
      <c r="B628" s="59" t="str">
        <f>+VLOOKUP(Tabla1[[#This Row],[Contrato]],H:I,2,0)</f>
        <v>Diavaz Offshore</v>
      </c>
      <c r="C628" s="59" t="s">
        <v>245</v>
      </c>
      <c r="D628" s="60" t="s">
        <v>195</v>
      </c>
      <c r="E628" s="61">
        <v>99203.700000000026</v>
      </c>
    </row>
    <row r="629" spans="1:5" x14ac:dyDescent="0.35">
      <c r="A629" s="59" t="s">
        <v>16</v>
      </c>
      <c r="B629" s="59" t="str">
        <f>+VLOOKUP(Tabla1[[#This Row],[Contrato]],H:I,2,0)</f>
        <v>Diavaz Offshore</v>
      </c>
      <c r="C629" s="59" t="s">
        <v>245</v>
      </c>
      <c r="D629" s="60" t="s">
        <v>196</v>
      </c>
      <c r="E629" s="61">
        <v>27469.29</v>
      </c>
    </row>
    <row r="630" spans="1:5" x14ac:dyDescent="0.35">
      <c r="A630" s="59" t="s">
        <v>16</v>
      </c>
      <c r="B630" s="59" t="str">
        <f>+VLOOKUP(Tabla1[[#This Row],[Contrato]],H:I,2,0)</f>
        <v>Diavaz Offshore</v>
      </c>
      <c r="C630" s="59" t="s">
        <v>245</v>
      </c>
      <c r="D630" s="60" t="s">
        <v>198</v>
      </c>
      <c r="E630" s="61">
        <v>7394.57</v>
      </c>
    </row>
    <row r="631" spans="1:5" x14ac:dyDescent="0.35">
      <c r="A631" s="59" t="s">
        <v>16</v>
      </c>
      <c r="B631" s="59" t="str">
        <f>+VLOOKUP(Tabla1[[#This Row],[Contrato]],H:I,2,0)</f>
        <v>Diavaz Offshore</v>
      </c>
      <c r="C631" s="59" t="s">
        <v>245</v>
      </c>
      <c r="D631" s="60" t="s">
        <v>199</v>
      </c>
      <c r="E631" s="61">
        <v>24374.639999999999</v>
      </c>
    </row>
    <row r="632" spans="1:5" x14ac:dyDescent="0.35">
      <c r="A632" s="59" t="s">
        <v>16</v>
      </c>
      <c r="B632" s="59" t="str">
        <f>+VLOOKUP(Tabla1[[#This Row],[Contrato]],H:I,2,0)</f>
        <v>Diavaz Offshore</v>
      </c>
      <c r="C632" s="59" t="s">
        <v>245</v>
      </c>
      <c r="D632" s="60" t="s">
        <v>200</v>
      </c>
      <c r="E632" s="61">
        <v>5278.4800000000005</v>
      </c>
    </row>
    <row r="633" spans="1:5" x14ac:dyDescent="0.35">
      <c r="A633" s="59" t="s">
        <v>16</v>
      </c>
      <c r="B633" s="59" t="str">
        <f>+VLOOKUP(Tabla1[[#This Row],[Contrato]],H:I,2,0)</f>
        <v>Diavaz Offshore</v>
      </c>
      <c r="C633" s="59" t="s">
        <v>245</v>
      </c>
      <c r="D633" s="60" t="s">
        <v>201</v>
      </c>
      <c r="E633" s="61">
        <v>43943.679999999993</v>
      </c>
    </row>
    <row r="634" spans="1:5" x14ac:dyDescent="0.35">
      <c r="A634" s="59" t="s">
        <v>16</v>
      </c>
      <c r="B634" s="59" t="str">
        <f>+VLOOKUP(Tabla1[[#This Row],[Contrato]],H:I,2,0)</f>
        <v>Diavaz Offshore</v>
      </c>
      <c r="C634" s="59" t="s">
        <v>245</v>
      </c>
      <c r="D634" s="60" t="s">
        <v>202</v>
      </c>
      <c r="E634" s="61">
        <v>2803.77</v>
      </c>
    </row>
    <row r="635" spans="1:5" x14ac:dyDescent="0.35">
      <c r="A635" s="59" t="s">
        <v>16</v>
      </c>
      <c r="B635" s="59" t="str">
        <f>+VLOOKUP(Tabla1[[#This Row],[Contrato]],H:I,2,0)</f>
        <v>Diavaz Offshore</v>
      </c>
      <c r="C635" s="59" t="s">
        <v>245</v>
      </c>
      <c r="D635" s="60" t="s">
        <v>203</v>
      </c>
      <c r="E635" s="61">
        <v>8719.17</v>
      </c>
    </row>
    <row r="636" spans="1:5" x14ac:dyDescent="0.35">
      <c r="A636" s="59" t="s">
        <v>16</v>
      </c>
      <c r="B636" s="59" t="str">
        <f>+VLOOKUP(Tabla1[[#This Row],[Contrato]],H:I,2,0)</f>
        <v>Diavaz Offshore</v>
      </c>
      <c r="C636" s="59" t="s">
        <v>245</v>
      </c>
      <c r="D636" s="60" t="s">
        <v>204</v>
      </c>
      <c r="E636" s="61">
        <v>102294.09</v>
      </c>
    </row>
    <row r="637" spans="1:5" x14ac:dyDescent="0.35">
      <c r="A637" s="59" t="s">
        <v>16</v>
      </c>
      <c r="B637" s="59" t="str">
        <f>+VLOOKUP(Tabla1[[#This Row],[Contrato]],H:I,2,0)</f>
        <v>Diavaz Offshore</v>
      </c>
      <c r="C637" s="59" t="s">
        <v>245</v>
      </c>
      <c r="D637" s="60" t="s">
        <v>205</v>
      </c>
      <c r="E637" s="61">
        <v>31171.49</v>
      </c>
    </row>
    <row r="638" spans="1:5" x14ac:dyDescent="0.35">
      <c r="A638" s="59" t="s">
        <v>16</v>
      </c>
      <c r="B638" s="59" t="str">
        <f>+VLOOKUP(Tabla1[[#This Row],[Contrato]],H:I,2,0)</f>
        <v>Diavaz Offshore</v>
      </c>
      <c r="C638" s="59" t="s">
        <v>245</v>
      </c>
      <c r="D638" s="60" t="s">
        <v>206</v>
      </c>
      <c r="E638" s="61">
        <v>9031.239999999998</v>
      </c>
    </row>
    <row r="639" spans="1:5" x14ac:dyDescent="0.35">
      <c r="A639" s="59" t="s">
        <v>16</v>
      </c>
      <c r="B639" s="59" t="str">
        <f>+VLOOKUP(Tabla1[[#This Row],[Contrato]],H:I,2,0)</f>
        <v>Diavaz Offshore</v>
      </c>
      <c r="C639" s="59" t="s">
        <v>245</v>
      </c>
      <c r="D639" s="60" t="s">
        <v>207</v>
      </c>
      <c r="E639" s="61">
        <v>30186.18</v>
      </c>
    </row>
    <row r="640" spans="1:5" x14ac:dyDescent="0.35">
      <c r="A640" s="59" t="s">
        <v>16</v>
      </c>
      <c r="B640" s="59" t="str">
        <f>+VLOOKUP(Tabla1[[#This Row],[Contrato]],H:I,2,0)</f>
        <v>Diavaz Offshore</v>
      </c>
      <c r="C640" s="59" t="s">
        <v>245</v>
      </c>
      <c r="D640" s="60" t="s">
        <v>208</v>
      </c>
      <c r="E640" s="61">
        <v>3890.9803958176449</v>
      </c>
    </row>
    <row r="641" spans="1:5" x14ac:dyDescent="0.35">
      <c r="A641" s="59" t="s">
        <v>16</v>
      </c>
      <c r="B641" s="59" t="str">
        <f>+VLOOKUP(Tabla1[[#This Row],[Contrato]],H:I,2,0)</f>
        <v>Diavaz Offshore</v>
      </c>
      <c r="C641" s="59" t="s">
        <v>245</v>
      </c>
      <c r="D641" s="60" t="s">
        <v>209</v>
      </c>
      <c r="E641" s="61">
        <v>491.69898838592974</v>
      </c>
    </row>
    <row r="642" spans="1:5" x14ac:dyDescent="0.35">
      <c r="A642" s="59" t="s">
        <v>16</v>
      </c>
      <c r="B642" s="59" t="str">
        <f>+VLOOKUP(Tabla1[[#This Row],[Contrato]],H:I,2,0)</f>
        <v>Diavaz Offshore</v>
      </c>
      <c r="C642" s="59" t="s">
        <v>245</v>
      </c>
      <c r="D642" s="60" t="s">
        <v>210</v>
      </c>
      <c r="E642" s="61">
        <v>1034.3075615263558</v>
      </c>
    </row>
    <row r="643" spans="1:5" x14ac:dyDescent="0.35">
      <c r="A643" s="59" t="s">
        <v>16</v>
      </c>
      <c r="B643" s="59" t="str">
        <f>+VLOOKUP(Tabla1[[#This Row],[Contrato]],H:I,2,0)</f>
        <v>Diavaz Offshore</v>
      </c>
      <c r="C643" s="59" t="s">
        <v>245</v>
      </c>
      <c r="D643" s="60" t="s">
        <v>211</v>
      </c>
      <c r="E643" s="61">
        <v>10556.772650285067</v>
      </c>
    </row>
    <row r="644" spans="1:5" x14ac:dyDescent="0.35">
      <c r="A644" s="59" t="s">
        <v>16</v>
      </c>
      <c r="B644" s="59" t="str">
        <f>+VLOOKUP(Tabla1[[#This Row],[Contrato]],H:I,2,0)</f>
        <v>Diavaz Offshore</v>
      </c>
      <c r="C644" s="59" t="s">
        <v>245</v>
      </c>
      <c r="D644" s="60" t="s">
        <v>212</v>
      </c>
      <c r="E644" s="61">
        <v>35164.327502562097</v>
      </c>
    </row>
    <row r="645" spans="1:5" x14ac:dyDescent="0.35">
      <c r="A645" s="59" t="s">
        <v>16</v>
      </c>
      <c r="B645" s="59" t="str">
        <f>+VLOOKUP(Tabla1[[#This Row],[Contrato]],H:I,2,0)</f>
        <v>Diavaz Offshore</v>
      </c>
      <c r="C645" s="59" t="s">
        <v>245</v>
      </c>
      <c r="D645" s="60" t="s">
        <v>213</v>
      </c>
      <c r="E645" s="61">
        <v>258215.2893811081</v>
      </c>
    </row>
    <row r="646" spans="1:5" x14ac:dyDescent="0.35">
      <c r="A646" s="59" t="s">
        <v>16</v>
      </c>
      <c r="B646" s="59" t="str">
        <f>+VLOOKUP(Tabla1[[#This Row],[Contrato]],H:I,2,0)</f>
        <v>Diavaz Offshore</v>
      </c>
      <c r="C646" s="59" t="s">
        <v>245</v>
      </c>
      <c r="D646" s="60" t="s">
        <v>214</v>
      </c>
      <c r="E646" s="61">
        <v>167687.32312605841</v>
      </c>
    </row>
    <row r="647" spans="1:5" x14ac:dyDescent="0.35">
      <c r="A647" s="59" t="s">
        <v>16</v>
      </c>
      <c r="B647" s="59" t="str">
        <f>+VLOOKUP(Tabla1[[#This Row],[Contrato]],H:I,2,0)</f>
        <v>Diavaz Offshore</v>
      </c>
      <c r="C647" s="59" t="s">
        <v>245</v>
      </c>
      <c r="D647" s="60" t="s">
        <v>215</v>
      </c>
      <c r="E647" s="61">
        <v>13226.345392345569</v>
      </c>
    </row>
    <row r="648" spans="1:5" x14ac:dyDescent="0.35">
      <c r="A648" s="59" t="s">
        <v>16</v>
      </c>
      <c r="B648" s="59" t="str">
        <f>+VLOOKUP(Tabla1[[#This Row],[Contrato]],H:I,2,0)</f>
        <v>Diavaz Offshore</v>
      </c>
      <c r="C648" s="59" t="s">
        <v>245</v>
      </c>
      <c r="D648" s="60" t="s">
        <v>216</v>
      </c>
      <c r="E648" s="61">
        <v>11616.83455705455</v>
      </c>
    </row>
    <row r="649" spans="1:5" x14ac:dyDescent="0.35">
      <c r="A649" s="59" t="s">
        <v>16</v>
      </c>
      <c r="B649" s="59" t="str">
        <f>+VLOOKUP(Tabla1[[#This Row],[Contrato]],H:I,2,0)</f>
        <v>Diavaz Offshore</v>
      </c>
      <c r="C649" s="59" t="s">
        <v>245</v>
      </c>
      <c r="D649" s="60" t="s">
        <v>217</v>
      </c>
      <c r="E649" s="61">
        <v>37942.627859919587</v>
      </c>
    </row>
    <row r="650" spans="1:5" x14ac:dyDescent="0.35">
      <c r="A650" s="59" t="s">
        <v>16</v>
      </c>
      <c r="B650" s="59" t="str">
        <f>+VLOOKUP(Tabla1[[#This Row],[Contrato]],H:I,2,0)</f>
        <v>Diavaz Offshore</v>
      </c>
      <c r="C650" s="59" t="s">
        <v>245</v>
      </c>
      <c r="D650" s="60" t="s">
        <v>218</v>
      </c>
      <c r="E650" s="61">
        <v>304186.60252213781</v>
      </c>
    </row>
    <row r="651" spans="1:5" x14ac:dyDescent="0.35">
      <c r="A651" s="59" t="s">
        <v>16</v>
      </c>
      <c r="B651" s="59" t="str">
        <f>+VLOOKUP(Tabla1[[#This Row],[Contrato]],H:I,2,0)</f>
        <v>Diavaz Offshore</v>
      </c>
      <c r="C651" s="59" t="s">
        <v>245</v>
      </c>
      <c r="D651" s="60" t="s">
        <v>219</v>
      </c>
      <c r="E651" s="61">
        <v>6795.0110191878448</v>
      </c>
    </row>
    <row r="652" spans="1:5" x14ac:dyDescent="0.35">
      <c r="A652" s="59" t="s">
        <v>16</v>
      </c>
      <c r="B652" s="59" t="str">
        <f>+VLOOKUP(Tabla1[[#This Row],[Contrato]],H:I,2,0)</f>
        <v>Diavaz Offshore</v>
      </c>
      <c r="C652" s="59" t="s">
        <v>245</v>
      </c>
      <c r="D652" s="60" t="s">
        <v>220</v>
      </c>
      <c r="E652" s="61">
        <v>463.99900715142201</v>
      </c>
    </row>
    <row r="653" spans="1:5" x14ac:dyDescent="0.35">
      <c r="A653" s="59" t="s">
        <v>16</v>
      </c>
      <c r="B653" s="59" t="str">
        <f>+VLOOKUP(Tabla1[[#This Row],[Contrato]],H:I,2,0)</f>
        <v>Diavaz Offshore</v>
      </c>
      <c r="C653" s="59" t="s">
        <v>245</v>
      </c>
      <c r="D653" s="60" t="s">
        <v>240</v>
      </c>
      <c r="E653" s="61">
        <v>44912.076074650606</v>
      </c>
    </row>
    <row r="654" spans="1:5" x14ac:dyDescent="0.35">
      <c r="A654" s="59" t="s">
        <v>16</v>
      </c>
      <c r="B654" s="59" t="str">
        <f>+VLOOKUP(Tabla1[[#This Row],[Contrato]],H:I,2,0)</f>
        <v>Diavaz Offshore</v>
      </c>
      <c r="C654" s="59" t="s">
        <v>245</v>
      </c>
      <c r="D654" s="60" t="s">
        <v>259</v>
      </c>
      <c r="E654" s="61">
        <v>20408.512729609662</v>
      </c>
    </row>
    <row r="655" spans="1:5" x14ac:dyDescent="0.35">
      <c r="A655" s="59" t="s">
        <v>16</v>
      </c>
      <c r="B655" s="59" t="str">
        <f>+VLOOKUP(Tabla1[[#This Row],[Contrato]],H:I,2,0)</f>
        <v>Diavaz Offshore</v>
      </c>
      <c r="C655" s="59" t="s">
        <v>245</v>
      </c>
      <c r="D655" s="60" t="s">
        <v>260</v>
      </c>
      <c r="E655" s="61">
        <v>10600.223749783763</v>
      </c>
    </row>
    <row r="656" spans="1:5" x14ac:dyDescent="0.35">
      <c r="A656" s="59" t="s">
        <v>16</v>
      </c>
      <c r="B656" s="59" t="str">
        <f>+VLOOKUP(Tabla1[[#This Row],[Contrato]],H:I,2,0)</f>
        <v>Diavaz Offshore</v>
      </c>
      <c r="C656" s="59" t="s">
        <v>245</v>
      </c>
      <c r="D656" s="60" t="s">
        <v>267</v>
      </c>
      <c r="E656" s="61">
        <v>17686.318399475738</v>
      </c>
    </row>
    <row r="657" spans="1:5" x14ac:dyDescent="0.35">
      <c r="A657" s="59" t="s">
        <v>16</v>
      </c>
      <c r="B657" s="59" t="str">
        <f>+VLOOKUP(Tabla1[[#This Row],[Contrato]],H:I,2,0)</f>
        <v>Diavaz Offshore</v>
      </c>
      <c r="C657" s="59" t="s">
        <v>245</v>
      </c>
      <c r="D657" s="60" t="s">
        <v>280</v>
      </c>
      <c r="E657" s="61">
        <v>10754.753846251724</v>
      </c>
    </row>
    <row r="658" spans="1:5" x14ac:dyDescent="0.35">
      <c r="A658" s="59" t="s">
        <v>17</v>
      </c>
      <c r="B658" s="59" t="str">
        <f>+VLOOKUP(Tabla1[[#This Row],[Contrato]],H:I,2,0)</f>
        <v>Oleum del Norte</v>
      </c>
      <c r="C658" s="59" t="s">
        <v>242</v>
      </c>
      <c r="D658" s="60" t="s">
        <v>228</v>
      </c>
      <c r="E658" s="61">
        <v>29120.34</v>
      </c>
    </row>
    <row r="659" spans="1:5" x14ac:dyDescent="0.35">
      <c r="A659" s="59" t="s">
        <v>17</v>
      </c>
      <c r="B659" s="59" t="str">
        <f>+VLOOKUP(Tabla1[[#This Row],[Contrato]],H:I,2,0)</f>
        <v>Oleum del Norte</v>
      </c>
      <c r="C659" s="59" t="s">
        <v>242</v>
      </c>
      <c r="D659" s="60" t="s">
        <v>229</v>
      </c>
      <c r="E659" s="61">
        <v>213.67</v>
      </c>
    </row>
    <row r="660" spans="1:5" x14ac:dyDescent="0.35">
      <c r="A660" s="59" t="s">
        <v>17</v>
      </c>
      <c r="B660" s="59" t="str">
        <f>+VLOOKUP(Tabla1[[#This Row],[Contrato]],H:I,2,0)</f>
        <v>Oleum del Norte</v>
      </c>
      <c r="C660" s="59" t="s">
        <v>242</v>
      </c>
      <c r="D660" s="60" t="s">
        <v>230</v>
      </c>
      <c r="E660" s="61">
        <v>4395.22</v>
      </c>
    </row>
    <row r="661" spans="1:5" x14ac:dyDescent="0.35">
      <c r="A661" s="59" t="s">
        <v>17</v>
      </c>
      <c r="B661" s="59" t="str">
        <f>+VLOOKUP(Tabla1[[#This Row],[Contrato]],H:I,2,0)</f>
        <v>Oleum del Norte</v>
      </c>
      <c r="C661" s="59" t="s">
        <v>242</v>
      </c>
      <c r="D661" s="60" t="s">
        <v>194</v>
      </c>
      <c r="E661" s="61">
        <v>75109.240000000005</v>
      </c>
    </row>
    <row r="662" spans="1:5" x14ac:dyDescent="0.35">
      <c r="A662" s="59" t="s">
        <v>17</v>
      </c>
      <c r="B662" s="59" t="str">
        <f>+VLOOKUP(Tabla1[[#This Row],[Contrato]],H:I,2,0)</f>
        <v>Oleum del Norte</v>
      </c>
      <c r="C662" s="59" t="s">
        <v>242</v>
      </c>
      <c r="D662" s="60" t="s">
        <v>195</v>
      </c>
      <c r="E662" s="61">
        <v>7730.09</v>
      </c>
    </row>
    <row r="663" spans="1:5" x14ac:dyDescent="0.35">
      <c r="A663" s="59" t="s">
        <v>17</v>
      </c>
      <c r="B663" s="59" t="str">
        <f>+VLOOKUP(Tabla1[[#This Row],[Contrato]],H:I,2,0)</f>
        <v>Oleum del Norte</v>
      </c>
      <c r="C663" s="59" t="s">
        <v>242</v>
      </c>
      <c r="D663" s="60" t="s">
        <v>196</v>
      </c>
      <c r="E663" s="61">
        <v>9732.8099999999977</v>
      </c>
    </row>
    <row r="664" spans="1:5" x14ac:dyDescent="0.35">
      <c r="A664" s="59" t="s">
        <v>17</v>
      </c>
      <c r="B664" s="59" t="str">
        <f>+VLOOKUP(Tabla1[[#This Row],[Contrato]],H:I,2,0)</f>
        <v>Oleum del Norte</v>
      </c>
      <c r="C664" s="59" t="s">
        <v>242</v>
      </c>
      <c r="D664" s="60" t="s">
        <v>197</v>
      </c>
      <c r="E664" s="61">
        <v>59636.880000000026</v>
      </c>
    </row>
    <row r="665" spans="1:5" x14ac:dyDescent="0.35">
      <c r="A665" s="59" t="s">
        <v>17</v>
      </c>
      <c r="B665" s="59" t="str">
        <f>+VLOOKUP(Tabla1[[#This Row],[Contrato]],H:I,2,0)</f>
        <v>Oleum del Norte</v>
      </c>
      <c r="C665" s="59" t="s">
        <v>242</v>
      </c>
      <c r="D665" s="60" t="s">
        <v>200</v>
      </c>
      <c r="E665" s="61">
        <v>359187.23000000004</v>
      </c>
    </row>
    <row r="666" spans="1:5" x14ac:dyDescent="0.35">
      <c r="A666" s="59" t="s">
        <v>17</v>
      </c>
      <c r="B666" s="59" t="str">
        <f>+VLOOKUP(Tabla1[[#This Row],[Contrato]],H:I,2,0)</f>
        <v>Oleum del Norte</v>
      </c>
      <c r="C666" s="59" t="s">
        <v>242</v>
      </c>
      <c r="D666" s="60" t="s">
        <v>201</v>
      </c>
      <c r="E666" s="61">
        <v>67089.739999999947</v>
      </c>
    </row>
    <row r="667" spans="1:5" x14ac:dyDescent="0.35">
      <c r="A667" s="59" t="s">
        <v>17</v>
      </c>
      <c r="B667" s="59" t="str">
        <f>+VLOOKUP(Tabla1[[#This Row],[Contrato]],H:I,2,0)</f>
        <v>Oleum del Norte</v>
      </c>
      <c r="C667" s="59" t="s">
        <v>242</v>
      </c>
      <c r="D667" s="60" t="s">
        <v>202</v>
      </c>
      <c r="E667" s="61">
        <v>58953.559999999961</v>
      </c>
    </row>
    <row r="668" spans="1:5" x14ac:dyDescent="0.35">
      <c r="A668" s="59" t="s">
        <v>17</v>
      </c>
      <c r="B668" s="59" t="str">
        <f>+VLOOKUP(Tabla1[[#This Row],[Contrato]],H:I,2,0)</f>
        <v>Oleum del Norte</v>
      </c>
      <c r="C668" s="59" t="s">
        <v>242</v>
      </c>
      <c r="D668" s="60" t="s">
        <v>203</v>
      </c>
      <c r="E668" s="61">
        <v>49591.54</v>
      </c>
    </row>
    <row r="669" spans="1:5" x14ac:dyDescent="0.35">
      <c r="A669" s="59" t="s">
        <v>17</v>
      </c>
      <c r="B669" s="59" t="str">
        <f>+VLOOKUP(Tabla1[[#This Row],[Contrato]],H:I,2,0)</f>
        <v>Oleum del Norte</v>
      </c>
      <c r="C669" s="59" t="s">
        <v>242</v>
      </c>
      <c r="D669" s="60" t="s">
        <v>204</v>
      </c>
      <c r="E669" s="61">
        <v>34046.929999999971</v>
      </c>
    </row>
    <row r="670" spans="1:5" x14ac:dyDescent="0.35">
      <c r="A670" s="59" t="s">
        <v>17</v>
      </c>
      <c r="B670" s="59" t="str">
        <f>+VLOOKUP(Tabla1[[#This Row],[Contrato]],H:I,2,0)</f>
        <v>Oleum del Norte</v>
      </c>
      <c r="C670" s="59" t="s">
        <v>242</v>
      </c>
      <c r="D670" s="60" t="s">
        <v>205</v>
      </c>
      <c r="E670" s="61">
        <v>148353.52000000002</v>
      </c>
    </row>
    <row r="671" spans="1:5" x14ac:dyDescent="0.35">
      <c r="A671" s="59" t="s">
        <v>17</v>
      </c>
      <c r="B671" s="59" t="str">
        <f>+VLOOKUP(Tabla1[[#This Row],[Contrato]],H:I,2,0)</f>
        <v>Oleum del Norte</v>
      </c>
      <c r="C671" s="59" t="s">
        <v>242</v>
      </c>
      <c r="D671" s="60" t="s">
        <v>206</v>
      </c>
      <c r="E671" s="61">
        <v>118213.32999999996</v>
      </c>
    </row>
    <row r="672" spans="1:5" x14ac:dyDescent="0.35">
      <c r="A672" s="59" t="s">
        <v>17</v>
      </c>
      <c r="B672" s="59" t="str">
        <f>+VLOOKUP(Tabla1[[#This Row],[Contrato]],H:I,2,0)</f>
        <v>Oleum del Norte</v>
      </c>
      <c r="C672" s="59" t="s">
        <v>242</v>
      </c>
      <c r="D672" s="60" t="s">
        <v>207</v>
      </c>
      <c r="E672" s="61">
        <v>309920.12</v>
      </c>
    </row>
    <row r="673" spans="1:5" x14ac:dyDescent="0.35">
      <c r="A673" s="59" t="s">
        <v>17</v>
      </c>
      <c r="B673" s="59" t="str">
        <f>+VLOOKUP(Tabla1[[#This Row],[Contrato]],H:I,2,0)</f>
        <v>Oleum del Norte</v>
      </c>
      <c r="C673" s="59" t="s">
        <v>242</v>
      </c>
      <c r="D673" s="60" t="s">
        <v>208</v>
      </c>
      <c r="E673" s="61">
        <v>61507.173501734636</v>
      </c>
    </row>
    <row r="674" spans="1:5" x14ac:dyDescent="0.35">
      <c r="A674" s="59" t="s">
        <v>17</v>
      </c>
      <c r="B674" s="59" t="str">
        <f>+VLOOKUP(Tabla1[[#This Row],[Contrato]],H:I,2,0)</f>
        <v>Oleum del Norte</v>
      </c>
      <c r="C674" s="59" t="s">
        <v>242</v>
      </c>
      <c r="D674" s="60" t="s">
        <v>209</v>
      </c>
      <c r="E674" s="61">
        <v>498734.45446628792</v>
      </c>
    </row>
    <row r="675" spans="1:5" x14ac:dyDescent="0.35">
      <c r="A675" s="59" t="s">
        <v>17</v>
      </c>
      <c r="B675" s="59" t="str">
        <f>+VLOOKUP(Tabla1[[#This Row],[Contrato]],H:I,2,0)</f>
        <v>Oleum del Norte</v>
      </c>
      <c r="C675" s="59" t="s">
        <v>242</v>
      </c>
      <c r="D675" s="60" t="s">
        <v>210</v>
      </c>
      <c r="E675" s="61">
        <v>442955.08546156978</v>
      </c>
    </row>
    <row r="676" spans="1:5" x14ac:dyDescent="0.35">
      <c r="A676" s="59" t="s">
        <v>17</v>
      </c>
      <c r="B676" s="59" t="str">
        <f>+VLOOKUP(Tabla1[[#This Row],[Contrato]],H:I,2,0)</f>
        <v>Oleum del Norte</v>
      </c>
      <c r="C676" s="59" t="s">
        <v>242</v>
      </c>
      <c r="D676" s="60" t="s">
        <v>211</v>
      </c>
      <c r="E676" s="61">
        <v>344873.16106233484</v>
      </c>
    </row>
    <row r="677" spans="1:5" x14ac:dyDescent="0.35">
      <c r="A677" s="59" t="s">
        <v>17</v>
      </c>
      <c r="B677" s="59" t="str">
        <f>+VLOOKUP(Tabla1[[#This Row],[Contrato]],H:I,2,0)</f>
        <v>Oleum del Norte</v>
      </c>
      <c r="C677" s="59" t="s">
        <v>242</v>
      </c>
      <c r="D677" s="60" t="s">
        <v>212</v>
      </c>
      <c r="E677" s="61">
        <v>18768.984592219425</v>
      </c>
    </row>
    <row r="678" spans="1:5" x14ac:dyDescent="0.35">
      <c r="A678" s="59" t="s">
        <v>17</v>
      </c>
      <c r="B678" s="59" t="str">
        <f>+VLOOKUP(Tabla1[[#This Row],[Contrato]],H:I,2,0)</f>
        <v>Oleum del Norte</v>
      </c>
      <c r="C678" s="59" t="s">
        <v>242</v>
      </c>
      <c r="D678" s="60" t="s">
        <v>213</v>
      </c>
      <c r="E678" s="61">
        <v>271418.16942828737</v>
      </c>
    </row>
    <row r="679" spans="1:5" x14ac:dyDescent="0.35">
      <c r="A679" s="59" t="s">
        <v>17</v>
      </c>
      <c r="B679" s="59" t="str">
        <f>+VLOOKUP(Tabla1[[#This Row],[Contrato]],H:I,2,0)</f>
        <v>Oleum del Norte</v>
      </c>
      <c r="C679" s="59" t="s">
        <v>242</v>
      </c>
      <c r="D679" s="60" t="s">
        <v>214</v>
      </c>
      <c r="E679" s="61">
        <v>59988.086493423056</v>
      </c>
    </row>
    <row r="680" spans="1:5" x14ac:dyDescent="0.35">
      <c r="A680" s="59" t="s">
        <v>17</v>
      </c>
      <c r="B680" s="59" t="str">
        <f>+VLOOKUP(Tabla1[[#This Row],[Contrato]],H:I,2,0)</f>
        <v>Oleum del Norte</v>
      </c>
      <c r="C680" s="59" t="s">
        <v>242</v>
      </c>
      <c r="D680" s="60" t="s">
        <v>215</v>
      </c>
      <c r="E680" s="61">
        <v>236619.45992434892</v>
      </c>
    </row>
    <row r="681" spans="1:5" x14ac:dyDescent="0.35">
      <c r="A681" s="59" t="s">
        <v>17</v>
      </c>
      <c r="B681" s="59" t="str">
        <f>+VLOOKUP(Tabla1[[#This Row],[Contrato]],H:I,2,0)</f>
        <v>Oleum del Norte</v>
      </c>
      <c r="C681" s="59" t="s">
        <v>242</v>
      </c>
      <c r="D681" s="60" t="s">
        <v>216</v>
      </c>
      <c r="E681" s="61">
        <v>226350.0760266681</v>
      </c>
    </row>
    <row r="682" spans="1:5" x14ac:dyDescent="0.35">
      <c r="A682" s="59" t="s">
        <v>17</v>
      </c>
      <c r="B682" s="59" t="str">
        <f>+VLOOKUP(Tabla1[[#This Row],[Contrato]],H:I,2,0)</f>
        <v>Oleum del Norte</v>
      </c>
      <c r="C682" s="59" t="s">
        <v>242</v>
      </c>
      <c r="D682" s="60" t="s">
        <v>217</v>
      </c>
      <c r="E682" s="61">
        <v>86898.244434257955</v>
      </c>
    </row>
    <row r="683" spans="1:5" x14ac:dyDescent="0.35">
      <c r="A683" s="59" t="s">
        <v>17</v>
      </c>
      <c r="B683" s="59" t="str">
        <f>+VLOOKUP(Tabla1[[#This Row],[Contrato]],H:I,2,0)</f>
        <v>Oleum del Norte</v>
      </c>
      <c r="C683" s="59" t="s">
        <v>242</v>
      </c>
      <c r="D683" s="60" t="s">
        <v>218</v>
      </c>
      <c r="E683" s="61">
        <v>399686.78650887503</v>
      </c>
    </row>
    <row r="684" spans="1:5" x14ac:dyDescent="0.35">
      <c r="A684" s="59" t="s">
        <v>17</v>
      </c>
      <c r="B684" s="59" t="str">
        <f>+VLOOKUP(Tabla1[[#This Row],[Contrato]],H:I,2,0)</f>
        <v>Oleum del Norte</v>
      </c>
      <c r="C684" s="59" t="s">
        <v>242</v>
      </c>
      <c r="D684" s="60" t="s">
        <v>219</v>
      </c>
      <c r="E684" s="61">
        <v>161226.53651766636</v>
      </c>
    </row>
    <row r="685" spans="1:5" x14ac:dyDescent="0.35">
      <c r="A685" s="59" t="s">
        <v>17</v>
      </c>
      <c r="B685" s="59" t="str">
        <f>+VLOOKUP(Tabla1[[#This Row],[Contrato]],H:I,2,0)</f>
        <v>Oleum del Norte</v>
      </c>
      <c r="C685" s="59" t="s">
        <v>242</v>
      </c>
      <c r="D685" s="60" t="s">
        <v>220</v>
      </c>
      <c r="E685" s="61">
        <v>122319.46301298626</v>
      </c>
    </row>
    <row r="686" spans="1:5" x14ac:dyDescent="0.35">
      <c r="A686" s="59" t="s">
        <v>17</v>
      </c>
      <c r="B686" s="59" t="str">
        <f>+VLOOKUP(Tabla1[[#This Row],[Contrato]],H:I,2,0)</f>
        <v>Oleum del Norte</v>
      </c>
      <c r="C686" s="59" t="s">
        <v>242</v>
      </c>
      <c r="D686" s="60" t="s">
        <v>280</v>
      </c>
      <c r="E686" s="61">
        <v>235180.03065084756</v>
      </c>
    </row>
    <row r="687" spans="1:5" x14ac:dyDescent="0.35">
      <c r="A687" s="59" t="s">
        <v>18</v>
      </c>
      <c r="B687" s="59" t="str">
        <f>+VLOOKUP(Tabla1[[#This Row],[Contrato]],H:I,2,0)</f>
        <v>Renaissance Oil Corp</v>
      </c>
      <c r="C687" s="59" t="s">
        <v>242</v>
      </c>
      <c r="D687" s="60" t="s">
        <v>234</v>
      </c>
      <c r="E687" s="61">
        <v>25239.030000000002</v>
      </c>
    </row>
    <row r="688" spans="1:5" x14ac:dyDescent="0.35">
      <c r="A688" s="59" t="s">
        <v>18</v>
      </c>
      <c r="B688" s="59" t="str">
        <f>+VLOOKUP(Tabla1[[#This Row],[Contrato]],H:I,2,0)</f>
        <v>Renaissance Oil Corp</v>
      </c>
      <c r="C688" s="59" t="s">
        <v>242</v>
      </c>
      <c r="D688" s="60" t="s">
        <v>235</v>
      </c>
      <c r="E688" s="61">
        <v>2405.8200000000002</v>
      </c>
    </row>
    <row r="689" spans="1:5" x14ac:dyDescent="0.35">
      <c r="A689" s="59" t="s">
        <v>18</v>
      </c>
      <c r="B689" s="59" t="str">
        <f>+VLOOKUP(Tabla1[[#This Row],[Contrato]],H:I,2,0)</f>
        <v>Renaissance Oil Corp</v>
      </c>
      <c r="C689" s="59" t="s">
        <v>242</v>
      </c>
      <c r="D689" s="60" t="s">
        <v>194</v>
      </c>
      <c r="E689" s="61">
        <v>135065.84</v>
      </c>
    </row>
    <row r="690" spans="1:5" x14ac:dyDescent="0.35">
      <c r="A690" s="59" t="s">
        <v>18</v>
      </c>
      <c r="B690" s="59" t="str">
        <f>+VLOOKUP(Tabla1[[#This Row],[Contrato]],H:I,2,0)</f>
        <v>Renaissance Oil Corp</v>
      </c>
      <c r="C690" s="59" t="s">
        <v>242</v>
      </c>
      <c r="D690" s="60" t="s">
        <v>195</v>
      </c>
      <c r="E690" s="61">
        <v>26209.62</v>
      </c>
    </row>
    <row r="691" spans="1:5" x14ac:dyDescent="0.35">
      <c r="A691" s="59" t="s">
        <v>18</v>
      </c>
      <c r="B691" s="59" t="str">
        <f>+VLOOKUP(Tabla1[[#This Row],[Contrato]],H:I,2,0)</f>
        <v>Renaissance Oil Corp</v>
      </c>
      <c r="C691" s="59" t="s">
        <v>242</v>
      </c>
      <c r="D691" s="60" t="s">
        <v>196</v>
      </c>
      <c r="E691" s="61">
        <v>66626.389999999985</v>
      </c>
    </row>
    <row r="692" spans="1:5" x14ac:dyDescent="0.35">
      <c r="A692" s="59" t="s">
        <v>18</v>
      </c>
      <c r="B692" s="59" t="str">
        <f>+VLOOKUP(Tabla1[[#This Row],[Contrato]],H:I,2,0)</f>
        <v>Renaissance Oil Corp</v>
      </c>
      <c r="C692" s="59" t="s">
        <v>242</v>
      </c>
      <c r="D692" s="60" t="s">
        <v>197</v>
      </c>
      <c r="E692" s="61">
        <v>101424.40000000001</v>
      </c>
    </row>
    <row r="693" spans="1:5" x14ac:dyDescent="0.35">
      <c r="A693" s="59" t="s">
        <v>18</v>
      </c>
      <c r="B693" s="59" t="str">
        <f>+VLOOKUP(Tabla1[[#This Row],[Contrato]],H:I,2,0)</f>
        <v>Renaissance Oil Corp</v>
      </c>
      <c r="C693" s="59" t="s">
        <v>242</v>
      </c>
      <c r="D693" s="60" t="s">
        <v>198</v>
      </c>
      <c r="E693" s="61">
        <v>58957.770000000004</v>
      </c>
    </row>
    <row r="694" spans="1:5" x14ac:dyDescent="0.35">
      <c r="A694" s="59" t="s">
        <v>18</v>
      </c>
      <c r="B694" s="59" t="str">
        <f>+VLOOKUP(Tabla1[[#This Row],[Contrato]],H:I,2,0)</f>
        <v>Renaissance Oil Corp</v>
      </c>
      <c r="C694" s="59" t="s">
        <v>242</v>
      </c>
      <c r="D694" s="60" t="s">
        <v>199</v>
      </c>
      <c r="E694" s="61">
        <v>35514.26</v>
      </c>
    </row>
    <row r="695" spans="1:5" x14ac:dyDescent="0.35">
      <c r="A695" s="59" t="s">
        <v>18</v>
      </c>
      <c r="B695" s="59" t="str">
        <f>+VLOOKUP(Tabla1[[#This Row],[Contrato]],H:I,2,0)</f>
        <v>Renaissance Oil Corp</v>
      </c>
      <c r="C695" s="59" t="s">
        <v>242</v>
      </c>
      <c r="D695" s="60" t="s">
        <v>200</v>
      </c>
      <c r="E695" s="61">
        <v>29974.639999999999</v>
      </c>
    </row>
    <row r="696" spans="1:5" x14ac:dyDescent="0.35">
      <c r="A696" s="59" t="s">
        <v>18</v>
      </c>
      <c r="B696" s="59" t="str">
        <f>+VLOOKUP(Tabla1[[#This Row],[Contrato]],H:I,2,0)</f>
        <v>Renaissance Oil Corp</v>
      </c>
      <c r="C696" s="59" t="s">
        <v>242</v>
      </c>
      <c r="D696" s="60" t="s">
        <v>201</v>
      </c>
      <c r="E696" s="61">
        <v>28422.239999999994</v>
      </c>
    </row>
    <row r="697" spans="1:5" x14ac:dyDescent="0.35">
      <c r="A697" s="59" t="s">
        <v>18</v>
      </c>
      <c r="B697" s="59" t="str">
        <f>+VLOOKUP(Tabla1[[#This Row],[Contrato]],H:I,2,0)</f>
        <v>Renaissance Oil Corp</v>
      </c>
      <c r="C697" s="59" t="s">
        <v>242</v>
      </c>
      <c r="D697" s="60" t="s">
        <v>202</v>
      </c>
      <c r="E697" s="61">
        <v>18110.759999999998</v>
      </c>
    </row>
    <row r="698" spans="1:5" x14ac:dyDescent="0.35">
      <c r="A698" s="59" t="s">
        <v>18</v>
      </c>
      <c r="B698" s="59" t="str">
        <f>+VLOOKUP(Tabla1[[#This Row],[Contrato]],H:I,2,0)</f>
        <v>Renaissance Oil Corp</v>
      </c>
      <c r="C698" s="59" t="s">
        <v>242</v>
      </c>
      <c r="D698" s="60" t="s">
        <v>203</v>
      </c>
      <c r="E698" s="61">
        <v>25391.040000000001</v>
      </c>
    </row>
    <row r="699" spans="1:5" x14ac:dyDescent="0.35">
      <c r="A699" s="59" t="s">
        <v>18</v>
      </c>
      <c r="B699" s="59" t="str">
        <f>+VLOOKUP(Tabla1[[#This Row],[Contrato]],H:I,2,0)</f>
        <v>Renaissance Oil Corp</v>
      </c>
      <c r="C699" s="59" t="s">
        <v>242</v>
      </c>
      <c r="D699" s="60" t="s">
        <v>204</v>
      </c>
      <c r="E699" s="61">
        <v>153274.59</v>
      </c>
    </row>
    <row r="700" spans="1:5" x14ac:dyDescent="0.35">
      <c r="A700" s="59" t="s">
        <v>18</v>
      </c>
      <c r="B700" s="59" t="str">
        <f>+VLOOKUP(Tabla1[[#This Row],[Contrato]],H:I,2,0)</f>
        <v>Renaissance Oil Corp</v>
      </c>
      <c r="C700" s="59" t="s">
        <v>242</v>
      </c>
      <c r="D700" s="60" t="s">
        <v>205</v>
      </c>
      <c r="E700" s="61">
        <v>62415.199999999997</v>
      </c>
    </row>
    <row r="701" spans="1:5" x14ac:dyDescent="0.35">
      <c r="A701" s="59" t="s">
        <v>18</v>
      </c>
      <c r="B701" s="59" t="str">
        <f>+VLOOKUP(Tabla1[[#This Row],[Contrato]],H:I,2,0)</f>
        <v>Renaissance Oil Corp</v>
      </c>
      <c r="C701" s="59" t="s">
        <v>242</v>
      </c>
      <c r="D701" s="60" t="s">
        <v>209</v>
      </c>
      <c r="E701" s="61">
        <v>78302.015536924548</v>
      </c>
    </row>
    <row r="702" spans="1:5" x14ac:dyDescent="0.35">
      <c r="A702" s="59" t="s">
        <v>18</v>
      </c>
      <c r="B702" s="59" t="str">
        <f>+VLOOKUP(Tabla1[[#This Row],[Contrato]],H:I,2,0)</f>
        <v>Renaissance Oil Corp</v>
      </c>
      <c r="C702" s="59" t="s">
        <v>242</v>
      </c>
      <c r="D702" s="60" t="s">
        <v>210</v>
      </c>
      <c r="E702" s="61">
        <v>1172.6181044025427</v>
      </c>
    </row>
    <row r="703" spans="1:5" x14ac:dyDescent="0.35">
      <c r="A703" s="59" t="s">
        <v>18</v>
      </c>
      <c r="B703" s="59" t="str">
        <f>+VLOOKUP(Tabla1[[#This Row],[Contrato]],H:I,2,0)</f>
        <v>Renaissance Oil Corp</v>
      </c>
      <c r="C703" s="59" t="s">
        <v>242</v>
      </c>
      <c r="D703" s="60" t="s">
        <v>211</v>
      </c>
      <c r="E703" s="61">
        <v>10847.574301861256</v>
      </c>
    </row>
    <row r="704" spans="1:5" x14ac:dyDescent="0.35">
      <c r="A704" s="59" t="s">
        <v>18</v>
      </c>
      <c r="B704" s="59" t="str">
        <f>+VLOOKUP(Tabla1[[#This Row],[Contrato]],H:I,2,0)</f>
        <v>Renaissance Oil Corp</v>
      </c>
      <c r="C704" s="59" t="s">
        <v>242</v>
      </c>
      <c r="D704" s="60" t="s">
        <v>212</v>
      </c>
      <c r="E704" s="61">
        <v>6259.8913279100625</v>
      </c>
    </row>
    <row r="705" spans="1:5" x14ac:dyDescent="0.35">
      <c r="A705" s="59" t="s">
        <v>18</v>
      </c>
      <c r="B705" s="59" t="str">
        <f>+VLOOKUP(Tabla1[[#This Row],[Contrato]],H:I,2,0)</f>
        <v>Renaissance Oil Corp</v>
      </c>
      <c r="C705" s="59" t="s">
        <v>242</v>
      </c>
      <c r="D705" s="60" t="s">
        <v>213</v>
      </c>
      <c r="E705" s="61">
        <v>22694.026115682376</v>
      </c>
    </row>
    <row r="706" spans="1:5" x14ac:dyDescent="0.35">
      <c r="A706" s="59" t="s">
        <v>18</v>
      </c>
      <c r="B706" s="59" t="str">
        <f>+VLOOKUP(Tabla1[[#This Row],[Contrato]],H:I,2,0)</f>
        <v>Renaissance Oil Corp</v>
      </c>
      <c r="C706" s="59" t="s">
        <v>242</v>
      </c>
      <c r="D706" s="60" t="s">
        <v>214</v>
      </c>
      <c r="E706" s="61">
        <v>45201.335844113382</v>
      </c>
    </row>
    <row r="707" spans="1:5" x14ac:dyDescent="0.35">
      <c r="A707" s="59" t="s">
        <v>18</v>
      </c>
      <c r="B707" s="59" t="str">
        <f>+VLOOKUP(Tabla1[[#This Row],[Contrato]],H:I,2,0)</f>
        <v>Renaissance Oil Corp</v>
      </c>
      <c r="C707" s="59" t="s">
        <v>242</v>
      </c>
      <c r="D707" s="60" t="s">
        <v>215</v>
      </c>
      <c r="E707" s="61">
        <v>3207.6649072210257</v>
      </c>
    </row>
    <row r="708" spans="1:5" x14ac:dyDescent="0.35">
      <c r="A708" s="59" t="s">
        <v>18</v>
      </c>
      <c r="B708" s="59" t="str">
        <f>+VLOOKUP(Tabla1[[#This Row],[Contrato]],H:I,2,0)</f>
        <v>Renaissance Oil Corp</v>
      </c>
      <c r="C708" s="59" t="s">
        <v>242</v>
      </c>
      <c r="D708" s="60" t="s">
        <v>216</v>
      </c>
      <c r="E708" s="61">
        <v>61489.459435002762</v>
      </c>
    </row>
    <row r="709" spans="1:5" x14ac:dyDescent="0.35">
      <c r="A709" s="59" t="s">
        <v>18</v>
      </c>
      <c r="B709" s="59" t="str">
        <f>+VLOOKUP(Tabla1[[#This Row],[Contrato]],H:I,2,0)</f>
        <v>Renaissance Oil Corp</v>
      </c>
      <c r="C709" s="59" t="s">
        <v>242</v>
      </c>
      <c r="D709" s="60" t="s">
        <v>217</v>
      </c>
      <c r="E709" s="61">
        <v>18402.669440521207</v>
      </c>
    </row>
    <row r="710" spans="1:5" x14ac:dyDescent="0.35">
      <c r="A710" s="59" t="s">
        <v>18</v>
      </c>
      <c r="B710" s="59" t="str">
        <f>+VLOOKUP(Tabla1[[#This Row],[Contrato]],H:I,2,0)</f>
        <v>Renaissance Oil Corp</v>
      </c>
      <c r="C710" s="59" t="s">
        <v>244</v>
      </c>
      <c r="D710" s="60" t="s">
        <v>226</v>
      </c>
      <c r="E710" s="61">
        <v>32770</v>
      </c>
    </row>
    <row r="711" spans="1:5" x14ac:dyDescent="0.35">
      <c r="A711" s="59" t="s">
        <v>18</v>
      </c>
      <c r="B711" s="59" t="str">
        <f>+VLOOKUP(Tabla1[[#This Row],[Contrato]],H:I,2,0)</f>
        <v>Renaissance Oil Corp</v>
      </c>
      <c r="C711" s="59" t="s">
        <v>244</v>
      </c>
      <c r="D711" s="60" t="s">
        <v>227</v>
      </c>
      <c r="E711" s="61">
        <v>2266.2399999999998</v>
      </c>
    </row>
    <row r="712" spans="1:5" x14ac:dyDescent="0.35">
      <c r="A712" s="59" t="s">
        <v>18</v>
      </c>
      <c r="B712" s="59" t="str">
        <f>+VLOOKUP(Tabla1[[#This Row],[Contrato]],H:I,2,0)</f>
        <v>Renaissance Oil Corp</v>
      </c>
      <c r="C712" s="59" t="s">
        <v>244</v>
      </c>
      <c r="D712" s="60" t="s">
        <v>228</v>
      </c>
      <c r="E712" s="61">
        <v>108712.41</v>
      </c>
    </row>
    <row r="713" spans="1:5" x14ac:dyDescent="0.35">
      <c r="A713" s="59" t="s">
        <v>18</v>
      </c>
      <c r="B713" s="59" t="str">
        <f>+VLOOKUP(Tabla1[[#This Row],[Contrato]],H:I,2,0)</f>
        <v>Renaissance Oil Corp</v>
      </c>
      <c r="C713" s="59" t="s">
        <v>244</v>
      </c>
      <c r="D713" s="60" t="s">
        <v>229</v>
      </c>
      <c r="E713" s="61">
        <v>40604</v>
      </c>
    </row>
    <row r="714" spans="1:5" x14ac:dyDescent="0.35">
      <c r="A714" s="59" t="s">
        <v>18</v>
      </c>
      <c r="B714" s="59" t="str">
        <f>+VLOOKUP(Tabla1[[#This Row],[Contrato]],H:I,2,0)</f>
        <v>Renaissance Oil Corp</v>
      </c>
      <c r="C714" s="59" t="s">
        <v>244</v>
      </c>
      <c r="D714" s="60" t="s">
        <v>230</v>
      </c>
      <c r="E714" s="61">
        <v>2091.7399999999998</v>
      </c>
    </row>
    <row r="715" spans="1:5" x14ac:dyDescent="0.35">
      <c r="A715" s="59" t="s">
        <v>18</v>
      </c>
      <c r="B715" s="59" t="str">
        <f>+VLOOKUP(Tabla1[[#This Row],[Contrato]],H:I,2,0)</f>
        <v>Renaissance Oil Corp</v>
      </c>
      <c r="C715" s="59" t="s">
        <v>244</v>
      </c>
      <c r="D715" s="60" t="s">
        <v>233</v>
      </c>
      <c r="E715" s="61">
        <v>6671.27</v>
      </c>
    </row>
    <row r="716" spans="1:5" x14ac:dyDescent="0.35">
      <c r="A716" s="59" t="s">
        <v>18</v>
      </c>
      <c r="B716" s="59" t="str">
        <f>+VLOOKUP(Tabla1[[#This Row],[Contrato]],H:I,2,0)</f>
        <v>Renaissance Oil Corp</v>
      </c>
      <c r="C716" s="59" t="s">
        <v>244</v>
      </c>
      <c r="D716" s="60" t="s">
        <v>234</v>
      </c>
      <c r="E716" s="61">
        <v>3479.44</v>
      </c>
    </row>
    <row r="717" spans="1:5" x14ac:dyDescent="0.35">
      <c r="A717" s="59" t="s">
        <v>18</v>
      </c>
      <c r="B717" s="59" t="str">
        <f>+VLOOKUP(Tabla1[[#This Row],[Contrato]],H:I,2,0)</f>
        <v>Renaissance Oil Corp</v>
      </c>
      <c r="C717" s="59" t="s">
        <v>244</v>
      </c>
      <c r="D717" s="60" t="s">
        <v>235</v>
      </c>
      <c r="E717" s="61">
        <v>725.8900000000001</v>
      </c>
    </row>
    <row r="718" spans="1:5" x14ac:dyDescent="0.35">
      <c r="A718" s="59" t="s">
        <v>18</v>
      </c>
      <c r="B718" s="59" t="str">
        <f>+VLOOKUP(Tabla1[[#This Row],[Contrato]],H:I,2,0)</f>
        <v>Renaissance Oil Corp</v>
      </c>
      <c r="C718" s="59" t="s">
        <v>244</v>
      </c>
      <c r="D718" s="60" t="s">
        <v>259</v>
      </c>
      <c r="E718" s="61">
        <v>275.84168096841057</v>
      </c>
    </row>
    <row r="719" spans="1:5" x14ac:dyDescent="0.35">
      <c r="A719" s="59" t="s">
        <v>18</v>
      </c>
      <c r="B719" s="59" t="str">
        <f>+VLOOKUP(Tabla1[[#This Row],[Contrato]],H:I,2,0)</f>
        <v>Renaissance Oil Corp</v>
      </c>
      <c r="C719" s="59" t="s">
        <v>244</v>
      </c>
      <c r="D719" s="60" t="s">
        <v>260</v>
      </c>
      <c r="E719" s="61">
        <v>19244.902491262575</v>
      </c>
    </row>
    <row r="720" spans="1:5" x14ac:dyDescent="0.35">
      <c r="A720" s="59" t="s">
        <v>18</v>
      </c>
      <c r="B720" s="59" t="str">
        <f>+VLOOKUP(Tabla1[[#This Row],[Contrato]],H:I,2,0)</f>
        <v>Renaissance Oil Corp</v>
      </c>
      <c r="C720" s="59" t="s">
        <v>244</v>
      </c>
      <c r="D720" s="60" t="s">
        <v>267</v>
      </c>
      <c r="E720" s="61">
        <v>75.406465408675714</v>
      </c>
    </row>
    <row r="721" spans="1:5" x14ac:dyDescent="0.35">
      <c r="A721" s="59" t="s">
        <v>18</v>
      </c>
      <c r="B721" s="59" t="str">
        <f>+VLOOKUP(Tabla1[[#This Row],[Contrato]],H:I,2,0)</f>
        <v>Renaissance Oil Corp</v>
      </c>
      <c r="C721" s="59" t="s">
        <v>244</v>
      </c>
      <c r="D721" s="60" t="s">
        <v>280</v>
      </c>
      <c r="E721" s="61">
        <v>278.62649840632633</v>
      </c>
    </row>
    <row r="722" spans="1:5" x14ac:dyDescent="0.35">
      <c r="A722" s="59" t="s">
        <v>18</v>
      </c>
      <c r="B722" s="59" t="str">
        <f>+VLOOKUP(Tabla1[[#This Row],[Contrato]],H:I,2,0)</f>
        <v>Renaissance Oil Corp</v>
      </c>
      <c r="C722" s="59" t="s">
        <v>245</v>
      </c>
      <c r="D722" s="60" t="s">
        <v>225</v>
      </c>
      <c r="E722" s="61">
        <v>76838.83</v>
      </c>
    </row>
    <row r="723" spans="1:5" x14ac:dyDescent="0.35">
      <c r="A723" s="59" t="s">
        <v>18</v>
      </c>
      <c r="B723" s="59" t="str">
        <f>+VLOOKUP(Tabla1[[#This Row],[Contrato]],H:I,2,0)</f>
        <v>Renaissance Oil Corp</v>
      </c>
      <c r="C723" s="59" t="s">
        <v>245</v>
      </c>
      <c r="D723" s="60" t="s">
        <v>226</v>
      </c>
      <c r="E723" s="61">
        <v>9383.59</v>
      </c>
    </row>
    <row r="724" spans="1:5" x14ac:dyDescent="0.35">
      <c r="A724" s="59" t="s">
        <v>18</v>
      </c>
      <c r="B724" s="59" t="str">
        <f>+VLOOKUP(Tabla1[[#This Row],[Contrato]],H:I,2,0)</f>
        <v>Renaissance Oil Corp</v>
      </c>
      <c r="C724" s="59" t="s">
        <v>245</v>
      </c>
      <c r="D724" s="60" t="s">
        <v>227</v>
      </c>
      <c r="E724" s="61">
        <v>7122.96</v>
      </c>
    </row>
    <row r="725" spans="1:5" x14ac:dyDescent="0.35">
      <c r="A725" s="59" t="s">
        <v>18</v>
      </c>
      <c r="B725" s="59" t="str">
        <f>+VLOOKUP(Tabla1[[#This Row],[Contrato]],H:I,2,0)</f>
        <v>Renaissance Oil Corp</v>
      </c>
      <c r="C725" s="59" t="s">
        <v>245</v>
      </c>
      <c r="D725" s="60" t="s">
        <v>228</v>
      </c>
      <c r="E725" s="61">
        <v>66135.33</v>
      </c>
    </row>
    <row r="726" spans="1:5" x14ac:dyDescent="0.35">
      <c r="A726" s="59" t="s">
        <v>18</v>
      </c>
      <c r="B726" s="59" t="str">
        <f>+VLOOKUP(Tabla1[[#This Row],[Contrato]],H:I,2,0)</f>
        <v>Renaissance Oil Corp</v>
      </c>
      <c r="C726" s="59" t="s">
        <v>245</v>
      </c>
      <c r="D726" s="60" t="s">
        <v>229</v>
      </c>
      <c r="E726" s="61">
        <v>38721.69</v>
      </c>
    </row>
    <row r="727" spans="1:5" x14ac:dyDescent="0.35">
      <c r="A727" s="59" t="s">
        <v>18</v>
      </c>
      <c r="B727" s="59" t="str">
        <f>+VLOOKUP(Tabla1[[#This Row],[Contrato]],H:I,2,0)</f>
        <v>Renaissance Oil Corp</v>
      </c>
      <c r="C727" s="59" t="s">
        <v>245</v>
      </c>
      <c r="D727" s="60" t="s">
        <v>230</v>
      </c>
      <c r="E727" s="61">
        <v>5437.54</v>
      </c>
    </row>
    <row r="728" spans="1:5" x14ac:dyDescent="0.35">
      <c r="A728" s="59" t="s">
        <v>18</v>
      </c>
      <c r="B728" s="59" t="str">
        <f>+VLOOKUP(Tabla1[[#This Row],[Contrato]],H:I,2,0)</f>
        <v>Renaissance Oil Corp</v>
      </c>
      <c r="C728" s="59" t="s">
        <v>245</v>
      </c>
      <c r="D728" s="60" t="s">
        <v>233</v>
      </c>
      <c r="E728" s="61">
        <v>52654.8</v>
      </c>
    </row>
    <row r="729" spans="1:5" x14ac:dyDescent="0.35">
      <c r="A729" s="59" t="s">
        <v>18</v>
      </c>
      <c r="B729" s="59" t="str">
        <f>+VLOOKUP(Tabla1[[#This Row],[Contrato]],H:I,2,0)</f>
        <v>Renaissance Oil Corp</v>
      </c>
      <c r="C729" s="59" t="s">
        <v>245</v>
      </c>
      <c r="D729" s="60" t="s">
        <v>235</v>
      </c>
      <c r="E729" s="61">
        <v>11000</v>
      </c>
    </row>
    <row r="730" spans="1:5" x14ac:dyDescent="0.35">
      <c r="A730" s="59" t="s">
        <v>18</v>
      </c>
      <c r="B730" s="59" t="str">
        <f>+VLOOKUP(Tabla1[[#This Row],[Contrato]],H:I,2,0)</f>
        <v>Renaissance Oil Corp</v>
      </c>
      <c r="C730" s="59" t="s">
        <v>245</v>
      </c>
      <c r="D730" s="60" t="s">
        <v>193</v>
      </c>
      <c r="E730" s="61">
        <v>37827.770000000004</v>
      </c>
    </row>
    <row r="731" spans="1:5" x14ac:dyDescent="0.35">
      <c r="A731" s="59" t="s">
        <v>18</v>
      </c>
      <c r="B731" s="59" t="str">
        <f>+VLOOKUP(Tabla1[[#This Row],[Contrato]],H:I,2,0)</f>
        <v>Renaissance Oil Corp</v>
      </c>
      <c r="C731" s="59" t="s">
        <v>245</v>
      </c>
      <c r="D731" s="60" t="s">
        <v>194</v>
      </c>
      <c r="E731" s="61">
        <v>30773.879999999997</v>
      </c>
    </row>
    <row r="732" spans="1:5" x14ac:dyDescent="0.35">
      <c r="A732" s="59" t="s">
        <v>18</v>
      </c>
      <c r="B732" s="59" t="str">
        <f>+VLOOKUP(Tabla1[[#This Row],[Contrato]],H:I,2,0)</f>
        <v>Renaissance Oil Corp</v>
      </c>
      <c r="C732" s="59" t="s">
        <v>245</v>
      </c>
      <c r="D732" s="60" t="s">
        <v>196</v>
      </c>
      <c r="E732" s="61">
        <v>11472.93</v>
      </c>
    </row>
    <row r="733" spans="1:5" x14ac:dyDescent="0.35">
      <c r="A733" s="59" t="s">
        <v>18</v>
      </c>
      <c r="B733" s="59" t="str">
        <f>+VLOOKUP(Tabla1[[#This Row],[Contrato]],H:I,2,0)</f>
        <v>Renaissance Oil Corp</v>
      </c>
      <c r="C733" s="59" t="s">
        <v>245</v>
      </c>
      <c r="D733" s="60" t="s">
        <v>197</v>
      </c>
      <c r="E733" s="61">
        <v>41765.980000000003</v>
      </c>
    </row>
    <row r="734" spans="1:5" x14ac:dyDescent="0.35">
      <c r="A734" s="59" t="s">
        <v>18</v>
      </c>
      <c r="B734" s="59" t="str">
        <f>+VLOOKUP(Tabla1[[#This Row],[Contrato]],H:I,2,0)</f>
        <v>Renaissance Oil Corp</v>
      </c>
      <c r="C734" s="59" t="s">
        <v>245</v>
      </c>
      <c r="D734" s="60" t="s">
        <v>199</v>
      </c>
      <c r="E734" s="61">
        <v>49380.270000000004</v>
      </c>
    </row>
    <row r="735" spans="1:5" x14ac:dyDescent="0.35">
      <c r="A735" s="59" t="s">
        <v>18</v>
      </c>
      <c r="B735" s="59" t="str">
        <f>+VLOOKUP(Tabla1[[#This Row],[Contrato]],H:I,2,0)</f>
        <v>Renaissance Oil Corp</v>
      </c>
      <c r="C735" s="59" t="s">
        <v>245</v>
      </c>
      <c r="D735" s="60" t="s">
        <v>200</v>
      </c>
      <c r="E735" s="61">
        <v>37242.340000000004</v>
      </c>
    </row>
    <row r="736" spans="1:5" x14ac:dyDescent="0.35">
      <c r="A736" s="59" t="s">
        <v>18</v>
      </c>
      <c r="B736" s="59" t="str">
        <f>+VLOOKUP(Tabla1[[#This Row],[Contrato]],H:I,2,0)</f>
        <v>Renaissance Oil Corp</v>
      </c>
      <c r="C736" s="59" t="s">
        <v>245</v>
      </c>
      <c r="D736" s="60" t="s">
        <v>201</v>
      </c>
      <c r="E736" s="61">
        <v>18814.96</v>
      </c>
    </row>
    <row r="737" spans="1:5" x14ac:dyDescent="0.35">
      <c r="A737" s="59" t="s">
        <v>18</v>
      </c>
      <c r="B737" s="59" t="str">
        <f>+VLOOKUP(Tabla1[[#This Row],[Contrato]],H:I,2,0)</f>
        <v>Renaissance Oil Corp</v>
      </c>
      <c r="C737" s="59" t="s">
        <v>245</v>
      </c>
      <c r="D737" s="60" t="s">
        <v>259</v>
      </c>
      <c r="E737" s="61">
        <v>256.22537496791273</v>
      </c>
    </row>
    <row r="738" spans="1:5" x14ac:dyDescent="0.35">
      <c r="A738" s="59" t="s">
        <v>18</v>
      </c>
      <c r="B738" s="59" t="str">
        <f>+VLOOKUP(Tabla1[[#This Row],[Contrato]],H:I,2,0)</f>
        <v>Renaissance Oil Corp</v>
      </c>
      <c r="C738" s="59" t="s">
        <v>245</v>
      </c>
      <c r="D738" s="60" t="s">
        <v>260</v>
      </c>
      <c r="E738" s="61">
        <v>27.337418565497913</v>
      </c>
    </row>
    <row r="739" spans="1:5" x14ac:dyDescent="0.35">
      <c r="A739" s="59" t="s">
        <v>18</v>
      </c>
      <c r="B739" s="59" t="str">
        <f>+VLOOKUP(Tabla1[[#This Row],[Contrato]],H:I,2,0)</f>
        <v>Renaissance Oil Corp</v>
      </c>
      <c r="C739" s="59" t="s">
        <v>245</v>
      </c>
      <c r="D739" s="60" t="s">
        <v>267</v>
      </c>
      <c r="E739" s="61">
        <v>2704.1594381790665</v>
      </c>
    </row>
    <row r="740" spans="1:5" x14ac:dyDescent="0.35">
      <c r="A740" s="59" t="s">
        <v>18</v>
      </c>
      <c r="B740" s="59" t="str">
        <f>+VLOOKUP(Tabla1[[#This Row],[Contrato]],H:I,2,0)</f>
        <v>Renaissance Oil Corp</v>
      </c>
      <c r="C740" s="59" t="s">
        <v>245</v>
      </c>
      <c r="D740" s="60" t="s">
        <v>280</v>
      </c>
      <c r="E740" s="61">
        <v>112.5066367511599</v>
      </c>
    </row>
    <row r="741" spans="1:5" x14ac:dyDescent="0.35">
      <c r="A741" s="59" t="s">
        <v>19</v>
      </c>
      <c r="B741" s="59" t="str">
        <f>+VLOOKUP(Tabla1[[#This Row],[Contrato]],H:I,2,0)</f>
        <v>Grupo Mareógrafo</v>
      </c>
      <c r="C741" s="59" t="s">
        <v>242</v>
      </c>
      <c r="D741" s="60" t="s">
        <v>233</v>
      </c>
      <c r="E741" s="61">
        <v>5058.66</v>
      </c>
    </row>
    <row r="742" spans="1:5" x14ac:dyDescent="0.35">
      <c r="A742" s="59" t="s">
        <v>19</v>
      </c>
      <c r="B742" s="59" t="str">
        <f>+VLOOKUP(Tabla1[[#This Row],[Contrato]],H:I,2,0)</f>
        <v>Grupo Mareógrafo</v>
      </c>
      <c r="C742" s="59" t="s">
        <v>242</v>
      </c>
      <c r="D742" s="60" t="s">
        <v>234</v>
      </c>
      <c r="E742" s="61">
        <v>3414.73</v>
      </c>
    </row>
    <row r="743" spans="1:5" x14ac:dyDescent="0.35">
      <c r="A743" s="59" t="s">
        <v>19</v>
      </c>
      <c r="B743" s="59" t="str">
        <f>+VLOOKUP(Tabla1[[#This Row],[Contrato]],H:I,2,0)</f>
        <v>Grupo Mareógrafo</v>
      </c>
      <c r="C743" s="59" t="s">
        <v>242</v>
      </c>
      <c r="D743" s="60" t="s">
        <v>235</v>
      </c>
      <c r="E743" s="61">
        <v>10148.129999999999</v>
      </c>
    </row>
    <row r="744" spans="1:5" x14ac:dyDescent="0.35">
      <c r="A744" s="59" t="s">
        <v>19</v>
      </c>
      <c r="B744" s="59" t="str">
        <f>+VLOOKUP(Tabla1[[#This Row],[Contrato]],H:I,2,0)</f>
        <v>Grupo Mareógrafo</v>
      </c>
      <c r="C744" s="59" t="s">
        <v>242</v>
      </c>
      <c r="D744" s="60" t="s">
        <v>195</v>
      </c>
      <c r="E744" s="61">
        <v>5617.78</v>
      </c>
    </row>
    <row r="745" spans="1:5" x14ac:dyDescent="0.35">
      <c r="A745" s="59" t="s">
        <v>19</v>
      </c>
      <c r="B745" s="59" t="str">
        <f>+VLOOKUP(Tabla1[[#This Row],[Contrato]],H:I,2,0)</f>
        <v>Grupo Mareógrafo</v>
      </c>
      <c r="C745" s="59" t="s">
        <v>242</v>
      </c>
      <c r="D745" s="60" t="s">
        <v>197</v>
      </c>
      <c r="E745" s="61">
        <v>19496.990000000002</v>
      </c>
    </row>
    <row r="746" spans="1:5" x14ac:dyDescent="0.35">
      <c r="A746" s="59" t="s">
        <v>19</v>
      </c>
      <c r="B746" s="59" t="str">
        <f>+VLOOKUP(Tabla1[[#This Row],[Contrato]],H:I,2,0)</f>
        <v>Grupo Mareógrafo</v>
      </c>
      <c r="C746" s="59" t="s">
        <v>242</v>
      </c>
      <c r="D746" s="60" t="s">
        <v>198</v>
      </c>
      <c r="E746" s="61">
        <v>32099.579999999998</v>
      </c>
    </row>
    <row r="747" spans="1:5" x14ac:dyDescent="0.35">
      <c r="A747" s="59" t="s">
        <v>19</v>
      </c>
      <c r="B747" s="59" t="str">
        <f>+VLOOKUP(Tabla1[[#This Row],[Contrato]],H:I,2,0)</f>
        <v>Grupo Mareógrafo</v>
      </c>
      <c r="C747" s="59" t="s">
        <v>242</v>
      </c>
      <c r="D747" s="60" t="s">
        <v>199</v>
      </c>
      <c r="E747" s="61">
        <v>30662.620000000003</v>
      </c>
    </row>
    <row r="748" spans="1:5" x14ac:dyDescent="0.35">
      <c r="A748" s="59" t="s">
        <v>19</v>
      </c>
      <c r="B748" s="59" t="str">
        <f>+VLOOKUP(Tabla1[[#This Row],[Contrato]],H:I,2,0)</f>
        <v>Grupo Mareógrafo</v>
      </c>
      <c r="C748" s="59" t="s">
        <v>242</v>
      </c>
      <c r="D748" s="60" t="s">
        <v>200</v>
      </c>
      <c r="E748" s="61">
        <v>17047.13</v>
      </c>
    </row>
    <row r="749" spans="1:5" x14ac:dyDescent="0.35">
      <c r="A749" s="59" t="s">
        <v>19</v>
      </c>
      <c r="B749" s="59" t="str">
        <f>+VLOOKUP(Tabla1[[#This Row],[Contrato]],H:I,2,0)</f>
        <v>Grupo Mareógrafo</v>
      </c>
      <c r="C749" s="59" t="s">
        <v>242</v>
      </c>
      <c r="D749" s="60" t="s">
        <v>201</v>
      </c>
      <c r="E749" s="61">
        <v>11617.43</v>
      </c>
    </row>
    <row r="750" spans="1:5" x14ac:dyDescent="0.35">
      <c r="A750" s="59" t="s">
        <v>19</v>
      </c>
      <c r="B750" s="59" t="str">
        <f>+VLOOKUP(Tabla1[[#This Row],[Contrato]],H:I,2,0)</f>
        <v>Grupo Mareógrafo</v>
      </c>
      <c r="C750" s="59" t="s">
        <v>242</v>
      </c>
      <c r="D750" s="60" t="s">
        <v>202</v>
      </c>
      <c r="E750" s="61">
        <v>3637.74</v>
      </c>
    </row>
    <row r="751" spans="1:5" x14ac:dyDescent="0.35">
      <c r="A751" s="59" t="s">
        <v>19</v>
      </c>
      <c r="B751" s="59" t="str">
        <f>+VLOOKUP(Tabla1[[#This Row],[Contrato]],H:I,2,0)</f>
        <v>Grupo Mareógrafo</v>
      </c>
      <c r="C751" s="59" t="s">
        <v>242</v>
      </c>
      <c r="D751" s="60" t="s">
        <v>203</v>
      </c>
      <c r="E751" s="61">
        <v>38060.46</v>
      </c>
    </row>
    <row r="752" spans="1:5" x14ac:dyDescent="0.35">
      <c r="A752" s="59" t="s">
        <v>19</v>
      </c>
      <c r="B752" s="59" t="str">
        <f>+VLOOKUP(Tabla1[[#This Row],[Contrato]],H:I,2,0)</f>
        <v>Grupo Mareógrafo</v>
      </c>
      <c r="C752" s="59" t="s">
        <v>242</v>
      </c>
      <c r="D752" s="60" t="s">
        <v>204</v>
      </c>
      <c r="E752" s="61">
        <v>37988.740000000013</v>
      </c>
    </row>
    <row r="753" spans="1:5" x14ac:dyDescent="0.35">
      <c r="A753" s="59" t="s">
        <v>19</v>
      </c>
      <c r="B753" s="59" t="str">
        <f>+VLOOKUP(Tabla1[[#This Row],[Contrato]],H:I,2,0)</f>
        <v>Grupo Mareógrafo</v>
      </c>
      <c r="C753" s="59" t="s">
        <v>242</v>
      </c>
      <c r="D753" s="60" t="s">
        <v>205</v>
      </c>
      <c r="E753" s="61">
        <v>14298.679999999991</v>
      </c>
    </row>
    <row r="754" spans="1:5" x14ac:dyDescent="0.35">
      <c r="A754" s="59" t="s">
        <v>19</v>
      </c>
      <c r="B754" s="59" t="str">
        <f>+VLOOKUP(Tabla1[[#This Row],[Contrato]],H:I,2,0)</f>
        <v>Grupo Mareógrafo</v>
      </c>
      <c r="C754" s="59" t="s">
        <v>242</v>
      </c>
      <c r="D754" s="60" t="s">
        <v>206</v>
      </c>
      <c r="E754" s="61">
        <v>21320.279999999995</v>
      </c>
    </row>
    <row r="755" spans="1:5" x14ac:dyDescent="0.35">
      <c r="A755" s="59" t="s">
        <v>19</v>
      </c>
      <c r="B755" s="59" t="str">
        <f>+VLOOKUP(Tabla1[[#This Row],[Contrato]],H:I,2,0)</f>
        <v>Grupo Mareógrafo</v>
      </c>
      <c r="C755" s="59" t="s">
        <v>242</v>
      </c>
      <c r="D755" s="60" t="s">
        <v>207</v>
      </c>
      <c r="E755" s="61">
        <v>97603.1</v>
      </c>
    </row>
    <row r="756" spans="1:5" x14ac:dyDescent="0.35">
      <c r="A756" s="59" t="s">
        <v>19</v>
      </c>
      <c r="B756" s="59" t="str">
        <f>+VLOOKUP(Tabla1[[#This Row],[Contrato]],H:I,2,0)</f>
        <v>Grupo Mareógrafo</v>
      </c>
      <c r="C756" s="59" t="s">
        <v>242</v>
      </c>
      <c r="D756" s="60" t="s">
        <v>208</v>
      </c>
      <c r="E756" s="61">
        <v>5421.1532967192998</v>
      </c>
    </row>
    <row r="757" spans="1:5" x14ac:dyDescent="0.35">
      <c r="A757" s="59" t="s">
        <v>19</v>
      </c>
      <c r="B757" s="59" t="str">
        <f>+VLOOKUP(Tabla1[[#This Row],[Contrato]],H:I,2,0)</f>
        <v>Grupo Mareógrafo</v>
      </c>
      <c r="C757" s="59" t="s">
        <v>242</v>
      </c>
      <c r="D757" s="60" t="s">
        <v>210</v>
      </c>
      <c r="E757" s="61">
        <v>55727.576916331294</v>
      </c>
    </row>
    <row r="758" spans="1:5" x14ac:dyDescent="0.35">
      <c r="A758" s="59" t="s">
        <v>19</v>
      </c>
      <c r="B758" s="59" t="str">
        <f>+VLOOKUP(Tabla1[[#This Row],[Contrato]],H:I,2,0)</f>
        <v>Grupo Mareógrafo</v>
      </c>
      <c r="C758" s="59" t="s">
        <v>242</v>
      </c>
      <c r="D758" s="60" t="s">
        <v>211</v>
      </c>
      <c r="E758" s="61">
        <v>10568.511248294426</v>
      </c>
    </row>
    <row r="759" spans="1:5" x14ac:dyDescent="0.35">
      <c r="A759" s="59" t="s">
        <v>19</v>
      </c>
      <c r="B759" s="59" t="str">
        <f>+VLOOKUP(Tabla1[[#This Row],[Contrato]],H:I,2,0)</f>
        <v>Grupo Mareógrafo</v>
      </c>
      <c r="C759" s="59" t="s">
        <v>242</v>
      </c>
      <c r="D759" s="60" t="s">
        <v>212</v>
      </c>
      <c r="E759" s="61">
        <v>7968.4600395752459</v>
      </c>
    </row>
    <row r="760" spans="1:5" x14ac:dyDescent="0.35">
      <c r="A760" s="59" t="s">
        <v>19</v>
      </c>
      <c r="B760" s="59" t="str">
        <f>+VLOOKUP(Tabla1[[#This Row],[Contrato]],H:I,2,0)</f>
        <v>Grupo Mareógrafo</v>
      </c>
      <c r="C760" s="59" t="s">
        <v>242</v>
      </c>
      <c r="D760" s="60" t="s">
        <v>213</v>
      </c>
      <c r="E760" s="61">
        <v>4760000</v>
      </c>
    </row>
    <row r="761" spans="1:5" x14ac:dyDescent="0.35">
      <c r="A761" s="59" t="s">
        <v>19</v>
      </c>
      <c r="B761" s="59" t="str">
        <f>+VLOOKUP(Tabla1[[#This Row],[Contrato]],H:I,2,0)</f>
        <v>Grupo Mareógrafo</v>
      </c>
      <c r="C761" s="59" t="s">
        <v>242</v>
      </c>
      <c r="D761" s="60" t="s">
        <v>214</v>
      </c>
      <c r="E761" s="61">
        <v>1115185.6774337268</v>
      </c>
    </row>
    <row r="762" spans="1:5" x14ac:dyDescent="0.35">
      <c r="A762" s="59" t="s">
        <v>19</v>
      </c>
      <c r="B762" s="59" t="str">
        <f>+VLOOKUP(Tabla1[[#This Row],[Contrato]],H:I,2,0)</f>
        <v>Grupo Mareógrafo</v>
      </c>
      <c r="C762" s="59" t="s">
        <v>242</v>
      </c>
      <c r="D762" s="60" t="s">
        <v>216</v>
      </c>
      <c r="E762" s="61">
        <v>21410.71</v>
      </c>
    </row>
    <row r="763" spans="1:5" x14ac:dyDescent="0.35">
      <c r="A763" s="59" t="s">
        <v>19</v>
      </c>
      <c r="B763" s="59" t="str">
        <f>+VLOOKUP(Tabla1[[#This Row],[Contrato]],H:I,2,0)</f>
        <v>Grupo Mareógrafo</v>
      </c>
      <c r="C763" s="59" t="s">
        <v>242</v>
      </c>
      <c r="D763" s="60" t="s">
        <v>217</v>
      </c>
      <c r="E763" s="61">
        <v>68136.429999999993</v>
      </c>
    </row>
    <row r="764" spans="1:5" x14ac:dyDescent="0.35">
      <c r="A764" s="59" t="s">
        <v>19</v>
      </c>
      <c r="B764" s="59" t="str">
        <f>+VLOOKUP(Tabla1[[#This Row],[Contrato]],H:I,2,0)</f>
        <v>Grupo Mareógrafo</v>
      </c>
      <c r="C764" s="59" t="s">
        <v>242</v>
      </c>
      <c r="D764" s="60" t="s">
        <v>218</v>
      </c>
      <c r="E764" s="61">
        <v>4599.9089352059236</v>
      </c>
    </row>
    <row r="765" spans="1:5" x14ac:dyDescent="0.35">
      <c r="A765" s="59" t="s">
        <v>19</v>
      </c>
      <c r="B765" s="59" t="str">
        <f>+VLOOKUP(Tabla1[[#This Row],[Contrato]],H:I,2,0)</f>
        <v>Grupo Mareógrafo</v>
      </c>
      <c r="C765" s="59" t="s">
        <v>242</v>
      </c>
      <c r="D765" s="60" t="s">
        <v>219</v>
      </c>
      <c r="E765" s="61">
        <v>15662.13</v>
      </c>
    </row>
    <row r="766" spans="1:5" x14ac:dyDescent="0.35">
      <c r="A766" s="59" t="s">
        <v>19</v>
      </c>
      <c r="B766" s="59" t="str">
        <f>+VLOOKUP(Tabla1[[#This Row],[Contrato]],H:I,2,0)</f>
        <v>Grupo Mareógrafo</v>
      </c>
      <c r="C766" s="59" t="s">
        <v>242</v>
      </c>
      <c r="D766" s="60" t="s">
        <v>280</v>
      </c>
      <c r="E766" s="61">
        <v>5870</v>
      </c>
    </row>
    <row r="767" spans="1:5" x14ac:dyDescent="0.35">
      <c r="A767" s="59" t="s">
        <v>19</v>
      </c>
      <c r="B767" s="59" t="str">
        <f>+VLOOKUP(Tabla1[[#This Row],[Contrato]],H:I,2,0)</f>
        <v>Grupo Mareógrafo</v>
      </c>
      <c r="C767" s="59" t="s">
        <v>245</v>
      </c>
      <c r="D767" s="60" t="s">
        <v>226</v>
      </c>
      <c r="E767" s="61">
        <v>187563.93</v>
      </c>
    </row>
    <row r="768" spans="1:5" x14ac:dyDescent="0.35">
      <c r="A768" s="59" t="s">
        <v>19</v>
      </c>
      <c r="B768" s="59" t="str">
        <f>+VLOOKUP(Tabla1[[#This Row],[Contrato]],H:I,2,0)</f>
        <v>Grupo Mareógrafo</v>
      </c>
      <c r="C768" s="59" t="s">
        <v>245</v>
      </c>
      <c r="D768" s="60" t="s">
        <v>227</v>
      </c>
      <c r="E768" s="61">
        <v>270967.09000000003</v>
      </c>
    </row>
    <row r="769" spans="1:5" x14ac:dyDescent="0.35">
      <c r="A769" s="59" t="s">
        <v>19</v>
      </c>
      <c r="B769" s="59" t="str">
        <f>+VLOOKUP(Tabla1[[#This Row],[Contrato]],H:I,2,0)</f>
        <v>Grupo Mareógrafo</v>
      </c>
      <c r="C769" s="59" t="s">
        <v>245</v>
      </c>
      <c r="D769" s="60" t="s">
        <v>228</v>
      </c>
      <c r="E769" s="61">
        <v>59069.97</v>
      </c>
    </row>
    <row r="770" spans="1:5" x14ac:dyDescent="0.35">
      <c r="A770" s="59" t="s">
        <v>19</v>
      </c>
      <c r="B770" s="59" t="str">
        <f>+VLOOKUP(Tabla1[[#This Row],[Contrato]],H:I,2,0)</f>
        <v>Grupo Mareógrafo</v>
      </c>
      <c r="C770" s="59" t="s">
        <v>245</v>
      </c>
      <c r="D770" s="60" t="s">
        <v>229</v>
      </c>
      <c r="E770" s="61">
        <v>10889.66</v>
      </c>
    </row>
    <row r="771" spans="1:5" x14ac:dyDescent="0.35">
      <c r="A771" s="59" t="s">
        <v>19</v>
      </c>
      <c r="B771" s="59" t="str">
        <f>+VLOOKUP(Tabla1[[#This Row],[Contrato]],H:I,2,0)</f>
        <v>Grupo Mareógrafo</v>
      </c>
      <c r="C771" s="59" t="s">
        <v>245</v>
      </c>
      <c r="D771" s="60" t="s">
        <v>230</v>
      </c>
      <c r="E771" s="61">
        <v>7432.2400000000016</v>
      </c>
    </row>
    <row r="772" spans="1:5" x14ac:dyDescent="0.35">
      <c r="A772" s="59" t="s">
        <v>19</v>
      </c>
      <c r="B772" s="59" t="str">
        <f>+VLOOKUP(Tabla1[[#This Row],[Contrato]],H:I,2,0)</f>
        <v>Grupo Mareógrafo</v>
      </c>
      <c r="C772" s="59" t="s">
        <v>245</v>
      </c>
      <c r="D772" s="60" t="s">
        <v>231</v>
      </c>
      <c r="E772" s="61">
        <v>123850.81</v>
      </c>
    </row>
    <row r="773" spans="1:5" x14ac:dyDescent="0.35">
      <c r="A773" s="59" t="s">
        <v>19</v>
      </c>
      <c r="B773" s="59" t="str">
        <f>+VLOOKUP(Tabla1[[#This Row],[Contrato]],H:I,2,0)</f>
        <v>Grupo Mareógrafo</v>
      </c>
      <c r="C773" s="59" t="s">
        <v>245</v>
      </c>
      <c r="D773" s="60" t="s">
        <v>232</v>
      </c>
      <c r="E773" s="61">
        <v>73274.690000000017</v>
      </c>
    </row>
    <row r="774" spans="1:5" x14ac:dyDescent="0.35">
      <c r="A774" s="59" t="s">
        <v>19</v>
      </c>
      <c r="B774" s="59" t="str">
        <f>+VLOOKUP(Tabla1[[#This Row],[Contrato]],H:I,2,0)</f>
        <v>Grupo Mareógrafo</v>
      </c>
      <c r="C774" s="59" t="s">
        <v>245</v>
      </c>
      <c r="D774" s="60" t="s">
        <v>233</v>
      </c>
      <c r="E774" s="61">
        <v>152594.24000000005</v>
      </c>
    </row>
    <row r="775" spans="1:5" x14ac:dyDescent="0.35">
      <c r="A775" s="59" t="s">
        <v>19</v>
      </c>
      <c r="B775" s="59" t="str">
        <f>+VLOOKUP(Tabla1[[#This Row],[Contrato]],H:I,2,0)</f>
        <v>Grupo Mareógrafo</v>
      </c>
      <c r="C775" s="59" t="s">
        <v>245</v>
      </c>
      <c r="D775" s="60" t="s">
        <v>234</v>
      </c>
      <c r="E775" s="61">
        <v>95240.579999999973</v>
      </c>
    </row>
    <row r="776" spans="1:5" x14ac:dyDescent="0.35">
      <c r="A776" s="59" t="s">
        <v>19</v>
      </c>
      <c r="B776" s="59" t="str">
        <f>+VLOOKUP(Tabla1[[#This Row],[Contrato]],H:I,2,0)</f>
        <v>Grupo Mareógrafo</v>
      </c>
      <c r="C776" s="59" t="s">
        <v>245</v>
      </c>
      <c r="D776" s="60" t="s">
        <v>235</v>
      </c>
      <c r="E776" s="61">
        <v>63082.810000000012</v>
      </c>
    </row>
    <row r="777" spans="1:5" x14ac:dyDescent="0.35">
      <c r="A777" s="59" t="s">
        <v>19</v>
      </c>
      <c r="B777" s="59" t="str">
        <f>+VLOOKUP(Tabla1[[#This Row],[Contrato]],H:I,2,0)</f>
        <v>Grupo Mareógrafo</v>
      </c>
      <c r="C777" s="59" t="s">
        <v>245</v>
      </c>
      <c r="D777" s="60" t="s">
        <v>193</v>
      </c>
      <c r="E777" s="61">
        <v>114742.86000000002</v>
      </c>
    </row>
    <row r="778" spans="1:5" x14ac:dyDescent="0.35">
      <c r="A778" s="59" t="s">
        <v>19</v>
      </c>
      <c r="B778" s="59" t="str">
        <f>+VLOOKUP(Tabla1[[#This Row],[Contrato]],H:I,2,0)</f>
        <v>Grupo Mareógrafo</v>
      </c>
      <c r="C778" s="59" t="s">
        <v>245</v>
      </c>
      <c r="D778" s="60" t="s">
        <v>194</v>
      </c>
      <c r="E778" s="61">
        <v>56433.010000000024</v>
      </c>
    </row>
    <row r="779" spans="1:5" x14ac:dyDescent="0.35">
      <c r="A779" s="59" t="s">
        <v>19</v>
      </c>
      <c r="B779" s="59" t="str">
        <f>+VLOOKUP(Tabla1[[#This Row],[Contrato]],H:I,2,0)</f>
        <v>Grupo Mareógrafo</v>
      </c>
      <c r="C779" s="59" t="s">
        <v>245</v>
      </c>
      <c r="D779" s="60" t="s">
        <v>195</v>
      </c>
      <c r="E779" s="61">
        <v>100185.33999999997</v>
      </c>
    </row>
    <row r="780" spans="1:5" x14ac:dyDescent="0.35">
      <c r="A780" s="59" t="s">
        <v>19</v>
      </c>
      <c r="B780" s="59" t="str">
        <f>+VLOOKUP(Tabla1[[#This Row],[Contrato]],H:I,2,0)</f>
        <v>Grupo Mareógrafo</v>
      </c>
      <c r="C780" s="59" t="s">
        <v>245</v>
      </c>
      <c r="D780" s="60" t="s">
        <v>196</v>
      </c>
      <c r="E780" s="61">
        <v>158057.94999999998</v>
      </c>
    </row>
    <row r="781" spans="1:5" x14ac:dyDescent="0.35">
      <c r="A781" s="59" t="s">
        <v>19</v>
      </c>
      <c r="B781" s="59" t="str">
        <f>+VLOOKUP(Tabla1[[#This Row],[Contrato]],H:I,2,0)</f>
        <v>Grupo Mareógrafo</v>
      </c>
      <c r="C781" s="59" t="s">
        <v>245</v>
      </c>
      <c r="D781" s="60" t="s">
        <v>197</v>
      </c>
      <c r="E781" s="61">
        <v>167309.53000000003</v>
      </c>
    </row>
    <row r="782" spans="1:5" x14ac:dyDescent="0.35">
      <c r="A782" s="59" t="s">
        <v>19</v>
      </c>
      <c r="B782" s="59" t="str">
        <f>+VLOOKUP(Tabla1[[#This Row],[Contrato]],H:I,2,0)</f>
        <v>Grupo Mareógrafo</v>
      </c>
      <c r="C782" s="59" t="s">
        <v>245</v>
      </c>
      <c r="D782" s="60" t="s">
        <v>198</v>
      </c>
      <c r="E782" s="61">
        <v>158891.81999999989</v>
      </c>
    </row>
    <row r="783" spans="1:5" x14ac:dyDescent="0.35">
      <c r="A783" s="59" t="s">
        <v>19</v>
      </c>
      <c r="B783" s="59" t="str">
        <f>+VLOOKUP(Tabla1[[#This Row],[Contrato]],H:I,2,0)</f>
        <v>Grupo Mareógrafo</v>
      </c>
      <c r="C783" s="59" t="s">
        <v>245</v>
      </c>
      <c r="D783" s="60" t="s">
        <v>199</v>
      </c>
      <c r="E783" s="61">
        <v>159701.84</v>
      </c>
    </row>
    <row r="784" spans="1:5" x14ac:dyDescent="0.35">
      <c r="A784" s="59" t="s">
        <v>19</v>
      </c>
      <c r="B784" s="59" t="str">
        <f>+VLOOKUP(Tabla1[[#This Row],[Contrato]],H:I,2,0)</f>
        <v>Grupo Mareógrafo</v>
      </c>
      <c r="C784" s="59" t="s">
        <v>245</v>
      </c>
      <c r="D784" s="60" t="s">
        <v>200</v>
      </c>
      <c r="E784" s="61">
        <v>136727.95000000004</v>
      </c>
    </row>
    <row r="785" spans="1:5" x14ac:dyDescent="0.35">
      <c r="A785" s="59" t="s">
        <v>19</v>
      </c>
      <c r="B785" s="59" t="str">
        <f>+VLOOKUP(Tabla1[[#This Row],[Contrato]],H:I,2,0)</f>
        <v>Grupo Mareógrafo</v>
      </c>
      <c r="C785" s="59" t="s">
        <v>245</v>
      </c>
      <c r="D785" s="60" t="s">
        <v>201</v>
      </c>
      <c r="E785" s="61">
        <v>468247.86999999976</v>
      </c>
    </row>
    <row r="786" spans="1:5" x14ac:dyDescent="0.35">
      <c r="A786" s="59" t="s">
        <v>19</v>
      </c>
      <c r="B786" s="59" t="str">
        <f>+VLOOKUP(Tabla1[[#This Row],[Contrato]],H:I,2,0)</f>
        <v>Grupo Mareógrafo</v>
      </c>
      <c r="C786" s="59" t="s">
        <v>245</v>
      </c>
      <c r="D786" s="60" t="s">
        <v>202</v>
      </c>
      <c r="E786" s="61">
        <v>105151.37000000001</v>
      </c>
    </row>
    <row r="787" spans="1:5" x14ac:dyDescent="0.35">
      <c r="A787" s="59" t="s">
        <v>19</v>
      </c>
      <c r="B787" s="59" t="str">
        <f>+VLOOKUP(Tabla1[[#This Row],[Contrato]],H:I,2,0)</f>
        <v>Grupo Mareógrafo</v>
      </c>
      <c r="C787" s="59" t="s">
        <v>245</v>
      </c>
      <c r="D787" s="60" t="s">
        <v>203</v>
      </c>
      <c r="E787" s="61">
        <v>244528.52</v>
      </c>
    </row>
    <row r="788" spans="1:5" x14ac:dyDescent="0.35">
      <c r="A788" s="59" t="s">
        <v>19</v>
      </c>
      <c r="B788" s="59" t="str">
        <f>+VLOOKUP(Tabla1[[#This Row],[Contrato]],H:I,2,0)</f>
        <v>Grupo Mareógrafo</v>
      </c>
      <c r="C788" s="59" t="s">
        <v>245</v>
      </c>
      <c r="D788" s="60" t="s">
        <v>204</v>
      </c>
      <c r="E788" s="61">
        <v>70520.959999999992</v>
      </c>
    </row>
    <row r="789" spans="1:5" x14ac:dyDescent="0.35">
      <c r="A789" s="59" t="s">
        <v>19</v>
      </c>
      <c r="B789" s="59" t="str">
        <f>+VLOOKUP(Tabla1[[#This Row],[Contrato]],H:I,2,0)</f>
        <v>Grupo Mareógrafo</v>
      </c>
      <c r="C789" s="59" t="s">
        <v>245</v>
      </c>
      <c r="D789" s="60" t="s">
        <v>205</v>
      </c>
      <c r="E789" s="61">
        <v>67008.279999999955</v>
      </c>
    </row>
    <row r="790" spans="1:5" x14ac:dyDescent="0.35">
      <c r="A790" s="59" t="s">
        <v>19</v>
      </c>
      <c r="B790" s="59" t="str">
        <f>+VLOOKUP(Tabla1[[#This Row],[Contrato]],H:I,2,0)</f>
        <v>Grupo Mareógrafo</v>
      </c>
      <c r="C790" s="59" t="s">
        <v>245</v>
      </c>
      <c r="D790" s="60" t="s">
        <v>206</v>
      </c>
      <c r="E790" s="61">
        <v>53677.500000000015</v>
      </c>
    </row>
    <row r="791" spans="1:5" x14ac:dyDescent="0.35">
      <c r="A791" s="59" t="s">
        <v>19</v>
      </c>
      <c r="B791" s="59" t="str">
        <f>+VLOOKUP(Tabla1[[#This Row],[Contrato]],H:I,2,0)</f>
        <v>Grupo Mareógrafo</v>
      </c>
      <c r="C791" s="59" t="s">
        <v>245</v>
      </c>
      <c r="D791" s="60" t="s">
        <v>207</v>
      </c>
      <c r="E791" s="61">
        <v>140485.28999999995</v>
      </c>
    </row>
    <row r="792" spans="1:5" x14ac:dyDescent="0.35">
      <c r="A792" s="59" t="s">
        <v>19</v>
      </c>
      <c r="B792" s="59" t="str">
        <f>+VLOOKUP(Tabla1[[#This Row],[Contrato]],H:I,2,0)</f>
        <v>Grupo Mareógrafo</v>
      </c>
      <c r="C792" s="59" t="s">
        <v>245</v>
      </c>
      <c r="D792" s="60" t="s">
        <v>208</v>
      </c>
      <c r="E792" s="61">
        <v>20816.349439964357</v>
      </c>
    </row>
    <row r="793" spans="1:5" x14ac:dyDescent="0.35">
      <c r="A793" s="59" t="s">
        <v>19</v>
      </c>
      <c r="B793" s="59" t="str">
        <f>+VLOOKUP(Tabla1[[#This Row],[Contrato]],H:I,2,0)</f>
        <v>Grupo Mareógrafo</v>
      </c>
      <c r="C793" s="59" t="s">
        <v>245</v>
      </c>
      <c r="D793" s="60" t="s">
        <v>209</v>
      </c>
      <c r="E793" s="61">
        <v>3100.3394073595809</v>
      </c>
    </row>
    <row r="794" spans="1:5" x14ac:dyDescent="0.35">
      <c r="A794" s="59" t="s">
        <v>19</v>
      </c>
      <c r="B794" s="59" t="str">
        <f>+VLOOKUP(Tabla1[[#This Row],[Contrato]],H:I,2,0)</f>
        <v>Grupo Mareógrafo</v>
      </c>
      <c r="C794" s="59" t="s">
        <v>245</v>
      </c>
      <c r="D794" s="60" t="s">
        <v>210</v>
      </c>
      <c r="E794" s="61">
        <v>930.74733398478986</v>
      </c>
    </row>
    <row r="795" spans="1:5" x14ac:dyDescent="0.35">
      <c r="A795" s="59" t="s">
        <v>19</v>
      </c>
      <c r="B795" s="59" t="str">
        <f>+VLOOKUP(Tabla1[[#This Row],[Contrato]],H:I,2,0)</f>
        <v>Grupo Mareógrafo</v>
      </c>
      <c r="C795" s="59" t="s">
        <v>245</v>
      </c>
      <c r="D795" s="60" t="s">
        <v>211</v>
      </c>
      <c r="E795" s="61">
        <v>75667.816185857388</v>
      </c>
    </row>
    <row r="796" spans="1:5" x14ac:dyDescent="0.35">
      <c r="A796" s="59" t="s">
        <v>19</v>
      </c>
      <c r="B796" s="59" t="str">
        <f>+VLOOKUP(Tabla1[[#This Row],[Contrato]],H:I,2,0)</f>
        <v>Grupo Mareógrafo</v>
      </c>
      <c r="C796" s="59" t="s">
        <v>245</v>
      </c>
      <c r="D796" s="60" t="s">
        <v>212</v>
      </c>
      <c r="E796" s="61">
        <v>11697.550215211719</v>
      </c>
    </row>
    <row r="797" spans="1:5" x14ac:dyDescent="0.35">
      <c r="A797" s="59" t="s">
        <v>19</v>
      </c>
      <c r="B797" s="59" t="str">
        <f>+VLOOKUP(Tabla1[[#This Row],[Contrato]],H:I,2,0)</f>
        <v>Grupo Mareógrafo</v>
      </c>
      <c r="C797" s="59" t="s">
        <v>245</v>
      </c>
      <c r="D797" s="60" t="s">
        <v>213</v>
      </c>
      <c r="E797" s="61">
        <v>96421.570563759742</v>
      </c>
    </row>
    <row r="798" spans="1:5" x14ac:dyDescent="0.35">
      <c r="A798" s="59" t="s">
        <v>19</v>
      </c>
      <c r="B798" s="59" t="str">
        <f>+VLOOKUP(Tabla1[[#This Row],[Contrato]],H:I,2,0)</f>
        <v>Grupo Mareógrafo</v>
      </c>
      <c r="C798" s="59" t="s">
        <v>245</v>
      </c>
      <c r="D798" s="60" t="s">
        <v>214</v>
      </c>
      <c r="E798" s="61">
        <v>91213.605957974607</v>
      </c>
    </row>
    <row r="799" spans="1:5" x14ac:dyDescent="0.35">
      <c r="A799" s="59" t="s">
        <v>19</v>
      </c>
      <c r="B799" s="59" t="str">
        <f>+VLOOKUP(Tabla1[[#This Row],[Contrato]],H:I,2,0)</f>
        <v>Grupo Mareógrafo</v>
      </c>
      <c r="C799" s="59" t="s">
        <v>245</v>
      </c>
      <c r="D799" s="60" t="s">
        <v>215</v>
      </c>
      <c r="E799" s="61">
        <v>12511.265378260508</v>
      </c>
    </row>
    <row r="800" spans="1:5" x14ac:dyDescent="0.35">
      <c r="A800" s="59" t="s">
        <v>19</v>
      </c>
      <c r="B800" s="59" t="str">
        <f>+VLOOKUP(Tabla1[[#This Row],[Contrato]],H:I,2,0)</f>
        <v>Grupo Mareógrafo</v>
      </c>
      <c r="C800" s="59" t="s">
        <v>245</v>
      </c>
      <c r="D800" s="60" t="s">
        <v>216</v>
      </c>
      <c r="E800" s="61">
        <v>38643.094969419624</v>
      </c>
    </row>
    <row r="801" spans="1:5" x14ac:dyDescent="0.35">
      <c r="A801" s="59" t="s">
        <v>19</v>
      </c>
      <c r="B801" s="59" t="str">
        <f>+VLOOKUP(Tabla1[[#This Row],[Contrato]],H:I,2,0)</f>
        <v>Grupo Mareógrafo</v>
      </c>
      <c r="C801" s="59" t="s">
        <v>245</v>
      </c>
      <c r="D801" s="60" t="s">
        <v>217</v>
      </c>
      <c r="E801" s="61">
        <v>54780.684504289238</v>
      </c>
    </row>
    <row r="802" spans="1:5" x14ac:dyDescent="0.35">
      <c r="A802" s="59" t="s">
        <v>19</v>
      </c>
      <c r="B802" s="59" t="str">
        <f>+VLOOKUP(Tabla1[[#This Row],[Contrato]],H:I,2,0)</f>
        <v>Grupo Mareógrafo</v>
      </c>
      <c r="C802" s="59" t="s">
        <v>245</v>
      </c>
      <c r="D802" s="60" t="s">
        <v>218</v>
      </c>
      <c r="E802" s="61">
        <v>14164.526183533502</v>
      </c>
    </row>
    <row r="803" spans="1:5" x14ac:dyDescent="0.35">
      <c r="A803" s="59" t="s">
        <v>19</v>
      </c>
      <c r="B803" s="59" t="str">
        <f>+VLOOKUP(Tabla1[[#This Row],[Contrato]],H:I,2,0)</f>
        <v>Grupo Mareógrafo</v>
      </c>
      <c r="C803" s="59" t="s">
        <v>245</v>
      </c>
      <c r="D803" s="60" t="s">
        <v>219</v>
      </c>
      <c r="E803" s="61">
        <v>16373.43501663538</v>
      </c>
    </row>
    <row r="804" spans="1:5" x14ac:dyDescent="0.35">
      <c r="A804" s="59" t="s">
        <v>19</v>
      </c>
      <c r="B804" s="59" t="str">
        <f>+VLOOKUP(Tabla1[[#This Row],[Contrato]],H:I,2,0)</f>
        <v>Grupo Mareógrafo</v>
      </c>
      <c r="C804" s="59" t="s">
        <v>245</v>
      </c>
      <c r="D804" s="60" t="s">
        <v>220</v>
      </c>
      <c r="E804" s="61">
        <v>41630.841275121275</v>
      </c>
    </row>
    <row r="805" spans="1:5" x14ac:dyDescent="0.35">
      <c r="A805" s="59" t="s">
        <v>19</v>
      </c>
      <c r="B805" s="59" t="str">
        <f>+VLOOKUP(Tabla1[[#This Row],[Contrato]],H:I,2,0)</f>
        <v>Grupo Mareógrafo</v>
      </c>
      <c r="C805" s="59" t="s">
        <v>245</v>
      </c>
      <c r="D805" s="60" t="s">
        <v>240</v>
      </c>
      <c r="E805" s="61">
        <v>127400.50494492042</v>
      </c>
    </row>
    <row r="806" spans="1:5" x14ac:dyDescent="0.35">
      <c r="A806" s="59" t="s">
        <v>19</v>
      </c>
      <c r="B806" s="59" t="str">
        <f>+VLOOKUP(Tabla1[[#This Row],[Contrato]],H:I,2,0)</f>
        <v>Grupo Mareógrafo</v>
      </c>
      <c r="C806" s="59" t="s">
        <v>245</v>
      </c>
      <c r="D806" s="60" t="s">
        <v>259</v>
      </c>
      <c r="E806" s="61">
        <v>74167.082355137536</v>
      </c>
    </row>
    <row r="807" spans="1:5" x14ac:dyDescent="0.35">
      <c r="A807" s="59" t="s">
        <v>19</v>
      </c>
      <c r="B807" s="59" t="str">
        <f>+VLOOKUP(Tabla1[[#This Row],[Contrato]],H:I,2,0)</f>
        <v>Grupo Mareógrafo</v>
      </c>
      <c r="C807" s="59" t="s">
        <v>245</v>
      </c>
      <c r="D807" s="60" t="s">
        <v>260</v>
      </c>
      <c r="E807" s="61">
        <v>38861.844976976849</v>
      </c>
    </row>
    <row r="808" spans="1:5" x14ac:dyDescent="0.35">
      <c r="A808" s="59" t="s">
        <v>19</v>
      </c>
      <c r="B808" s="59" t="str">
        <f>+VLOOKUP(Tabla1[[#This Row],[Contrato]],H:I,2,0)</f>
        <v>Grupo Mareógrafo</v>
      </c>
      <c r="C808" s="59" t="s">
        <v>245</v>
      </c>
      <c r="D808" s="60" t="s">
        <v>267</v>
      </c>
      <c r="E808" s="61">
        <v>21037.194851703985</v>
      </c>
    </row>
    <row r="809" spans="1:5" x14ac:dyDescent="0.35">
      <c r="A809" s="59" t="s">
        <v>19</v>
      </c>
      <c r="B809" s="59" t="str">
        <f>+VLOOKUP(Tabla1[[#This Row],[Contrato]],H:I,2,0)</f>
        <v>Grupo Mareógrafo</v>
      </c>
      <c r="C809" s="59" t="s">
        <v>245</v>
      </c>
      <c r="D809" s="60" t="s">
        <v>280</v>
      </c>
      <c r="E809" s="61">
        <v>18159.236897862025</v>
      </c>
    </row>
    <row r="810" spans="1:5" x14ac:dyDescent="0.35">
      <c r="A810" s="59" t="s">
        <v>19</v>
      </c>
      <c r="B810" s="59" t="str">
        <f>+VLOOKUP(Tabla1[[#This Row],[Contrato]],H:I,2,0)</f>
        <v>Grupo Mareógrafo</v>
      </c>
      <c r="C810" s="59" t="s">
        <v>244</v>
      </c>
      <c r="D810" s="60" t="s">
        <v>227</v>
      </c>
      <c r="E810" s="61">
        <v>4924.74</v>
      </c>
    </row>
    <row r="811" spans="1:5" x14ac:dyDescent="0.35">
      <c r="A811" s="59" t="s">
        <v>19</v>
      </c>
      <c r="B811" s="59" t="str">
        <f>+VLOOKUP(Tabla1[[#This Row],[Contrato]],H:I,2,0)</f>
        <v>Grupo Mareógrafo</v>
      </c>
      <c r="C811" s="59" t="s">
        <v>244</v>
      </c>
      <c r="D811" s="60" t="s">
        <v>228</v>
      </c>
      <c r="E811" s="61">
        <v>7508.48</v>
      </c>
    </row>
    <row r="812" spans="1:5" x14ac:dyDescent="0.35">
      <c r="A812" s="59" t="s">
        <v>19</v>
      </c>
      <c r="B812" s="59" t="str">
        <f>+VLOOKUP(Tabla1[[#This Row],[Contrato]],H:I,2,0)</f>
        <v>Grupo Mareógrafo</v>
      </c>
      <c r="C812" s="59" t="s">
        <v>244</v>
      </c>
      <c r="D812" s="60" t="s">
        <v>229</v>
      </c>
      <c r="E812" s="61">
        <v>7622.2</v>
      </c>
    </row>
    <row r="813" spans="1:5" x14ac:dyDescent="0.35">
      <c r="A813" s="59" t="s">
        <v>19</v>
      </c>
      <c r="B813" s="59" t="str">
        <f>+VLOOKUP(Tabla1[[#This Row],[Contrato]],H:I,2,0)</f>
        <v>Grupo Mareógrafo</v>
      </c>
      <c r="C813" s="59" t="s">
        <v>244</v>
      </c>
      <c r="D813" s="60" t="s">
        <v>232</v>
      </c>
      <c r="E813" s="61">
        <v>5995.27</v>
      </c>
    </row>
    <row r="814" spans="1:5" x14ac:dyDescent="0.35">
      <c r="A814" s="59" t="s">
        <v>19</v>
      </c>
      <c r="B814" s="59" t="str">
        <f>+VLOOKUP(Tabla1[[#This Row],[Contrato]],H:I,2,0)</f>
        <v>Grupo Mareógrafo</v>
      </c>
      <c r="C814" s="59" t="s">
        <v>244</v>
      </c>
      <c r="D814" s="60" t="s">
        <v>197</v>
      </c>
      <c r="E814" s="61">
        <v>961.2</v>
      </c>
    </row>
    <row r="815" spans="1:5" x14ac:dyDescent="0.35">
      <c r="A815" s="59" t="s">
        <v>19</v>
      </c>
      <c r="B815" s="59" t="str">
        <f>+VLOOKUP(Tabla1[[#This Row],[Contrato]],H:I,2,0)</f>
        <v>Grupo Mareógrafo</v>
      </c>
      <c r="C815" s="59" t="s">
        <v>244</v>
      </c>
      <c r="D815" s="60" t="s">
        <v>198</v>
      </c>
      <c r="E815" s="61">
        <v>1958.17</v>
      </c>
    </row>
    <row r="816" spans="1:5" x14ac:dyDescent="0.35">
      <c r="A816" s="59" t="s">
        <v>20</v>
      </c>
      <c r="B816" s="59" t="str">
        <f>+VLOOKUP(Tabla1[[#This Row],[Contrato]],H:I,2,0)</f>
        <v>Mayacaste Oil &amp; Gas</v>
      </c>
      <c r="C816" s="59" t="s">
        <v>242</v>
      </c>
      <c r="D816" s="60" t="s">
        <v>225</v>
      </c>
      <c r="E816" s="61">
        <v>248.66</v>
      </c>
    </row>
    <row r="817" spans="1:5" x14ac:dyDescent="0.35">
      <c r="A817" s="59" t="s">
        <v>20</v>
      </c>
      <c r="B817" s="59" t="str">
        <f>+VLOOKUP(Tabla1[[#This Row],[Contrato]],H:I,2,0)</f>
        <v>Mayacaste Oil &amp; Gas</v>
      </c>
      <c r="C817" s="59" t="s">
        <v>242</v>
      </c>
      <c r="D817" s="60" t="s">
        <v>226</v>
      </c>
      <c r="E817" s="61">
        <v>648.55000000000007</v>
      </c>
    </row>
    <row r="818" spans="1:5" x14ac:dyDescent="0.35">
      <c r="A818" s="59" t="s">
        <v>20</v>
      </c>
      <c r="B818" s="59" t="str">
        <f>+VLOOKUP(Tabla1[[#This Row],[Contrato]],H:I,2,0)</f>
        <v>Mayacaste Oil &amp; Gas</v>
      </c>
      <c r="C818" s="59" t="s">
        <v>242</v>
      </c>
      <c r="D818" s="60" t="s">
        <v>227</v>
      </c>
      <c r="E818" s="61">
        <v>1828.9299999999998</v>
      </c>
    </row>
    <row r="819" spans="1:5" x14ac:dyDescent="0.35">
      <c r="A819" s="59" t="s">
        <v>20</v>
      </c>
      <c r="B819" s="59" t="str">
        <f>+VLOOKUP(Tabla1[[#This Row],[Contrato]],H:I,2,0)</f>
        <v>Mayacaste Oil &amp; Gas</v>
      </c>
      <c r="C819" s="59" t="s">
        <v>242</v>
      </c>
      <c r="D819" s="60" t="s">
        <v>228</v>
      </c>
      <c r="E819" s="61">
        <v>5496.6400000000021</v>
      </c>
    </row>
    <row r="820" spans="1:5" x14ac:dyDescent="0.35">
      <c r="A820" s="59" t="s">
        <v>20</v>
      </c>
      <c r="B820" s="59" t="str">
        <f>+VLOOKUP(Tabla1[[#This Row],[Contrato]],H:I,2,0)</f>
        <v>Mayacaste Oil &amp; Gas</v>
      </c>
      <c r="C820" s="59" t="s">
        <v>242</v>
      </c>
      <c r="D820" s="60" t="s">
        <v>229</v>
      </c>
      <c r="E820" s="61">
        <v>1652.0199999999995</v>
      </c>
    </row>
    <row r="821" spans="1:5" x14ac:dyDescent="0.35">
      <c r="A821" s="59" t="s">
        <v>20</v>
      </c>
      <c r="B821" s="59" t="str">
        <f>+VLOOKUP(Tabla1[[#This Row],[Contrato]],H:I,2,0)</f>
        <v>Mayacaste Oil &amp; Gas</v>
      </c>
      <c r="C821" s="59" t="s">
        <v>242</v>
      </c>
      <c r="D821" s="60" t="s">
        <v>230</v>
      </c>
      <c r="E821" s="61">
        <v>76323.890000000014</v>
      </c>
    </row>
    <row r="822" spans="1:5" x14ac:dyDescent="0.35">
      <c r="A822" s="59" t="s">
        <v>20</v>
      </c>
      <c r="B822" s="59" t="str">
        <f>+VLOOKUP(Tabla1[[#This Row],[Contrato]],H:I,2,0)</f>
        <v>Mayacaste Oil &amp; Gas</v>
      </c>
      <c r="C822" s="59" t="s">
        <v>242</v>
      </c>
      <c r="D822" s="60" t="s">
        <v>231</v>
      </c>
      <c r="E822" s="61">
        <v>2246.8700000000003</v>
      </c>
    </row>
    <row r="823" spans="1:5" x14ac:dyDescent="0.35">
      <c r="A823" s="59" t="s">
        <v>20</v>
      </c>
      <c r="B823" s="59" t="str">
        <f>+VLOOKUP(Tabla1[[#This Row],[Contrato]],H:I,2,0)</f>
        <v>Mayacaste Oil &amp; Gas</v>
      </c>
      <c r="C823" s="59" t="s">
        <v>242</v>
      </c>
      <c r="D823" s="60" t="s">
        <v>232</v>
      </c>
      <c r="E823" s="61">
        <v>17039.920000000002</v>
      </c>
    </row>
    <row r="824" spans="1:5" x14ac:dyDescent="0.35">
      <c r="A824" s="59" t="s">
        <v>20</v>
      </c>
      <c r="B824" s="59" t="str">
        <f>+VLOOKUP(Tabla1[[#This Row],[Contrato]],H:I,2,0)</f>
        <v>Mayacaste Oil &amp; Gas</v>
      </c>
      <c r="C824" s="59" t="s">
        <v>242</v>
      </c>
      <c r="D824" s="60" t="s">
        <v>233</v>
      </c>
      <c r="E824" s="61">
        <v>1782.5799999999997</v>
      </c>
    </row>
    <row r="825" spans="1:5" x14ac:dyDescent="0.35">
      <c r="A825" s="59" t="s">
        <v>20</v>
      </c>
      <c r="B825" s="59" t="str">
        <f>+VLOOKUP(Tabla1[[#This Row],[Contrato]],H:I,2,0)</f>
        <v>Mayacaste Oil &amp; Gas</v>
      </c>
      <c r="C825" s="59" t="s">
        <v>242</v>
      </c>
      <c r="D825" s="60" t="s">
        <v>234</v>
      </c>
      <c r="E825" s="61">
        <v>10617.39</v>
      </c>
    </row>
    <row r="826" spans="1:5" x14ac:dyDescent="0.35">
      <c r="A826" s="59" t="s">
        <v>20</v>
      </c>
      <c r="B826" s="59" t="str">
        <f>+VLOOKUP(Tabla1[[#This Row],[Contrato]],H:I,2,0)</f>
        <v>Mayacaste Oil &amp; Gas</v>
      </c>
      <c r="C826" s="59" t="s">
        <v>242</v>
      </c>
      <c r="D826" s="60" t="s">
        <v>235</v>
      </c>
      <c r="E826" s="61">
        <v>1932.7700000000007</v>
      </c>
    </row>
    <row r="827" spans="1:5" x14ac:dyDescent="0.35">
      <c r="A827" s="59" t="s">
        <v>20</v>
      </c>
      <c r="B827" s="59" t="str">
        <f>+VLOOKUP(Tabla1[[#This Row],[Contrato]],H:I,2,0)</f>
        <v>Mayacaste Oil &amp; Gas</v>
      </c>
      <c r="C827" s="59" t="s">
        <v>242</v>
      </c>
      <c r="D827" s="60" t="s">
        <v>194</v>
      </c>
      <c r="E827" s="61">
        <v>1755.0699999999995</v>
      </c>
    </row>
    <row r="828" spans="1:5" x14ac:dyDescent="0.35">
      <c r="A828" s="59" t="s">
        <v>20</v>
      </c>
      <c r="B828" s="59" t="str">
        <f>+VLOOKUP(Tabla1[[#This Row],[Contrato]],H:I,2,0)</f>
        <v>Mayacaste Oil &amp; Gas</v>
      </c>
      <c r="C828" s="59" t="s">
        <v>242</v>
      </c>
      <c r="D828" s="60" t="s">
        <v>195</v>
      </c>
      <c r="E828" s="61">
        <v>3141.7299999999987</v>
      </c>
    </row>
    <row r="829" spans="1:5" x14ac:dyDescent="0.35">
      <c r="A829" s="59" t="s">
        <v>20</v>
      </c>
      <c r="B829" s="59" t="str">
        <f>+VLOOKUP(Tabla1[[#This Row],[Contrato]],H:I,2,0)</f>
        <v>Mayacaste Oil &amp; Gas</v>
      </c>
      <c r="C829" s="59" t="s">
        <v>242</v>
      </c>
      <c r="D829" s="60" t="s">
        <v>196</v>
      </c>
      <c r="E829" s="61">
        <v>172.86999999999998</v>
      </c>
    </row>
    <row r="830" spans="1:5" x14ac:dyDescent="0.35">
      <c r="A830" s="59" t="s">
        <v>20</v>
      </c>
      <c r="B830" s="59" t="str">
        <f>+VLOOKUP(Tabla1[[#This Row],[Contrato]],H:I,2,0)</f>
        <v>Mayacaste Oil &amp; Gas</v>
      </c>
      <c r="C830" s="59" t="s">
        <v>242</v>
      </c>
      <c r="D830" s="60" t="s">
        <v>197</v>
      </c>
      <c r="E830" s="61">
        <v>168592.86</v>
      </c>
    </row>
    <row r="831" spans="1:5" x14ac:dyDescent="0.35">
      <c r="A831" s="59" t="s">
        <v>20</v>
      </c>
      <c r="B831" s="59" t="str">
        <f>+VLOOKUP(Tabla1[[#This Row],[Contrato]],H:I,2,0)</f>
        <v>Mayacaste Oil &amp; Gas</v>
      </c>
      <c r="C831" s="59" t="s">
        <v>242</v>
      </c>
      <c r="D831" s="60" t="s">
        <v>198</v>
      </c>
      <c r="E831" s="61">
        <v>1835.1</v>
      </c>
    </row>
    <row r="832" spans="1:5" x14ac:dyDescent="0.35">
      <c r="A832" s="59" t="s">
        <v>20</v>
      </c>
      <c r="B832" s="59" t="str">
        <f>+VLOOKUP(Tabla1[[#This Row],[Contrato]],H:I,2,0)</f>
        <v>Mayacaste Oil &amp; Gas</v>
      </c>
      <c r="C832" s="59" t="s">
        <v>242</v>
      </c>
      <c r="D832" s="60" t="s">
        <v>199</v>
      </c>
      <c r="E832" s="61">
        <v>961.16999999999973</v>
      </c>
    </row>
    <row r="833" spans="1:5" x14ac:dyDescent="0.35">
      <c r="A833" s="59" t="s">
        <v>20</v>
      </c>
      <c r="B833" s="59" t="str">
        <f>+VLOOKUP(Tabla1[[#This Row],[Contrato]],H:I,2,0)</f>
        <v>Mayacaste Oil &amp; Gas</v>
      </c>
      <c r="C833" s="59" t="s">
        <v>242</v>
      </c>
      <c r="D833" s="60" t="s">
        <v>200</v>
      </c>
      <c r="E833" s="61">
        <v>4077.7899999999995</v>
      </c>
    </row>
    <row r="834" spans="1:5" x14ac:dyDescent="0.35">
      <c r="A834" s="59" t="s">
        <v>20</v>
      </c>
      <c r="B834" s="59" t="str">
        <f>+VLOOKUP(Tabla1[[#This Row],[Contrato]],H:I,2,0)</f>
        <v>Mayacaste Oil &amp; Gas</v>
      </c>
      <c r="C834" s="59" t="s">
        <v>242</v>
      </c>
      <c r="D834" s="60" t="s">
        <v>201</v>
      </c>
      <c r="E834" s="61">
        <v>35162.949999999983</v>
      </c>
    </row>
    <row r="835" spans="1:5" x14ac:dyDescent="0.35">
      <c r="A835" s="59" t="s">
        <v>20</v>
      </c>
      <c r="B835" s="59" t="str">
        <f>+VLOOKUP(Tabla1[[#This Row],[Contrato]],H:I,2,0)</f>
        <v>Mayacaste Oil &amp; Gas</v>
      </c>
      <c r="C835" s="59" t="s">
        <v>242</v>
      </c>
      <c r="D835" s="60" t="s">
        <v>204</v>
      </c>
      <c r="E835" s="61">
        <v>7712.1200000000008</v>
      </c>
    </row>
    <row r="836" spans="1:5" x14ac:dyDescent="0.35">
      <c r="A836" s="59" t="s">
        <v>20</v>
      </c>
      <c r="B836" s="59" t="str">
        <f>+VLOOKUP(Tabla1[[#This Row],[Contrato]],H:I,2,0)</f>
        <v>Mayacaste Oil &amp; Gas</v>
      </c>
      <c r="C836" s="59" t="s">
        <v>242</v>
      </c>
      <c r="D836" s="60" t="s">
        <v>205</v>
      </c>
      <c r="E836" s="61">
        <v>7991.6899999999941</v>
      </c>
    </row>
    <row r="837" spans="1:5" x14ac:dyDescent="0.35">
      <c r="A837" s="59" t="s">
        <v>20</v>
      </c>
      <c r="B837" s="59" t="str">
        <f>+VLOOKUP(Tabla1[[#This Row],[Contrato]],H:I,2,0)</f>
        <v>Mayacaste Oil &amp; Gas</v>
      </c>
      <c r="C837" s="59" t="s">
        <v>242</v>
      </c>
      <c r="D837" s="60" t="s">
        <v>206</v>
      </c>
      <c r="E837" s="61">
        <v>10225.070000000005</v>
      </c>
    </row>
    <row r="838" spans="1:5" x14ac:dyDescent="0.35">
      <c r="A838" s="59" t="s">
        <v>20</v>
      </c>
      <c r="B838" s="59" t="str">
        <f>+VLOOKUP(Tabla1[[#This Row],[Contrato]],H:I,2,0)</f>
        <v>Mayacaste Oil &amp; Gas</v>
      </c>
      <c r="C838" s="59" t="s">
        <v>242</v>
      </c>
      <c r="D838" s="60" t="s">
        <v>207</v>
      </c>
      <c r="E838" s="61">
        <v>9745.1406718774579</v>
      </c>
    </row>
    <row r="839" spans="1:5" x14ac:dyDescent="0.35">
      <c r="A839" s="59" t="s">
        <v>20</v>
      </c>
      <c r="B839" s="59" t="str">
        <f>+VLOOKUP(Tabla1[[#This Row],[Contrato]],H:I,2,0)</f>
        <v>Mayacaste Oil &amp; Gas</v>
      </c>
      <c r="C839" s="59" t="s">
        <v>242</v>
      </c>
      <c r="D839" s="60" t="s">
        <v>208</v>
      </c>
      <c r="E839" s="61">
        <v>211912.78999999995</v>
      </c>
    </row>
    <row r="840" spans="1:5" x14ac:dyDescent="0.35">
      <c r="A840" s="59" t="s">
        <v>20</v>
      </c>
      <c r="B840" s="59" t="str">
        <f>+VLOOKUP(Tabla1[[#This Row],[Contrato]],H:I,2,0)</f>
        <v>Mayacaste Oil &amp; Gas</v>
      </c>
      <c r="C840" s="59" t="s">
        <v>242</v>
      </c>
      <c r="D840" s="60" t="s">
        <v>209</v>
      </c>
      <c r="E840" s="61">
        <v>212810.35</v>
      </c>
    </row>
    <row r="841" spans="1:5" x14ac:dyDescent="0.35">
      <c r="A841" s="59" t="s">
        <v>20</v>
      </c>
      <c r="B841" s="59" t="str">
        <f>+VLOOKUP(Tabla1[[#This Row],[Contrato]],H:I,2,0)</f>
        <v>Mayacaste Oil &amp; Gas</v>
      </c>
      <c r="C841" s="59" t="s">
        <v>242</v>
      </c>
      <c r="D841" s="60" t="s">
        <v>210</v>
      </c>
      <c r="E841" s="61">
        <v>216405.48999999993</v>
      </c>
    </row>
    <row r="842" spans="1:5" x14ac:dyDescent="0.35">
      <c r="A842" s="59" t="s">
        <v>20</v>
      </c>
      <c r="B842" s="59" t="str">
        <f>+VLOOKUP(Tabla1[[#This Row],[Contrato]],H:I,2,0)</f>
        <v>Mayacaste Oil &amp; Gas</v>
      </c>
      <c r="C842" s="59" t="s">
        <v>242</v>
      </c>
      <c r="D842" s="60" t="s">
        <v>220</v>
      </c>
      <c r="E842" s="61">
        <v>80782.969999999987</v>
      </c>
    </row>
    <row r="843" spans="1:5" x14ac:dyDescent="0.35">
      <c r="A843" s="59" t="s">
        <v>20</v>
      </c>
      <c r="B843" s="59" t="str">
        <f>+VLOOKUP(Tabla1[[#This Row],[Contrato]],H:I,2,0)</f>
        <v>Mayacaste Oil &amp; Gas</v>
      </c>
      <c r="C843" s="59" t="s">
        <v>242</v>
      </c>
      <c r="D843" s="60" t="s">
        <v>240</v>
      </c>
      <c r="E843" s="61">
        <v>36101.940000000017</v>
      </c>
    </row>
    <row r="844" spans="1:5" x14ac:dyDescent="0.35">
      <c r="A844" s="59" t="s">
        <v>20</v>
      </c>
      <c r="B844" s="59" t="str">
        <f>+VLOOKUP(Tabla1[[#This Row],[Contrato]],H:I,2,0)</f>
        <v>Mayacaste Oil &amp; Gas</v>
      </c>
      <c r="C844" s="59" t="s">
        <v>242</v>
      </c>
      <c r="D844" s="60" t="s">
        <v>259</v>
      </c>
      <c r="E844" s="61">
        <v>17017.549999999996</v>
      </c>
    </row>
    <row r="845" spans="1:5" x14ac:dyDescent="0.35">
      <c r="A845" s="59" t="s">
        <v>20</v>
      </c>
      <c r="B845" s="59" t="str">
        <f>+VLOOKUP(Tabla1[[#This Row],[Contrato]],H:I,2,0)</f>
        <v>Mayacaste Oil &amp; Gas</v>
      </c>
      <c r="C845" s="59" t="s">
        <v>242</v>
      </c>
      <c r="D845" s="60" t="s">
        <v>260</v>
      </c>
      <c r="E845" s="61">
        <v>198547.81999999998</v>
      </c>
    </row>
    <row r="846" spans="1:5" x14ac:dyDescent="0.35">
      <c r="A846" s="59" t="s">
        <v>20</v>
      </c>
      <c r="B846" s="59" t="str">
        <f>+VLOOKUP(Tabla1[[#This Row],[Contrato]],H:I,2,0)</f>
        <v>Mayacaste Oil &amp; Gas</v>
      </c>
      <c r="C846" s="59" t="s">
        <v>242</v>
      </c>
      <c r="D846" s="60" t="s">
        <v>267</v>
      </c>
      <c r="E846" s="61">
        <v>31868.510000000002</v>
      </c>
    </row>
    <row r="847" spans="1:5" x14ac:dyDescent="0.35">
      <c r="A847" s="59" t="s">
        <v>20</v>
      </c>
      <c r="B847" s="59" t="str">
        <f>+VLOOKUP(Tabla1[[#This Row],[Contrato]],H:I,2,0)</f>
        <v>Mayacaste Oil &amp; Gas</v>
      </c>
      <c r="C847" s="59" t="s">
        <v>242</v>
      </c>
      <c r="D847" s="60" t="s">
        <v>280</v>
      </c>
      <c r="E847" s="61">
        <v>8916.8900000000012</v>
      </c>
    </row>
    <row r="848" spans="1:5" x14ac:dyDescent="0.35">
      <c r="A848" s="59" t="s">
        <v>21</v>
      </c>
      <c r="B848" s="59" t="str">
        <f>+VLOOKUP(Tabla1[[#This Row],[Contrato]],H:I,2,0)</f>
        <v>Canamex Energy Holdings</v>
      </c>
      <c r="C848" s="59" t="s">
        <v>242</v>
      </c>
      <c r="D848" s="60" t="s">
        <v>226</v>
      </c>
      <c r="E848" s="61">
        <v>47197.14</v>
      </c>
    </row>
    <row r="849" spans="1:5" x14ac:dyDescent="0.35">
      <c r="A849" s="59" t="s">
        <v>21</v>
      </c>
      <c r="B849" s="59" t="str">
        <f>+VLOOKUP(Tabla1[[#This Row],[Contrato]],H:I,2,0)</f>
        <v>Canamex Energy Holdings</v>
      </c>
      <c r="C849" s="59" t="s">
        <v>242</v>
      </c>
      <c r="D849" s="60" t="s">
        <v>227</v>
      </c>
      <c r="E849" s="61">
        <v>40949.94</v>
      </c>
    </row>
    <row r="850" spans="1:5" x14ac:dyDescent="0.35">
      <c r="A850" s="59" t="s">
        <v>21</v>
      </c>
      <c r="B850" s="59" t="str">
        <f>+VLOOKUP(Tabla1[[#This Row],[Contrato]],H:I,2,0)</f>
        <v>Canamex Energy Holdings</v>
      </c>
      <c r="C850" s="59" t="s">
        <v>242</v>
      </c>
      <c r="D850" s="60" t="s">
        <v>228</v>
      </c>
      <c r="E850" s="61">
        <v>48809.200000000004</v>
      </c>
    </row>
    <row r="851" spans="1:5" x14ac:dyDescent="0.35">
      <c r="A851" s="59" t="s">
        <v>21</v>
      </c>
      <c r="B851" s="59" t="str">
        <f>+VLOOKUP(Tabla1[[#This Row],[Contrato]],H:I,2,0)</f>
        <v>Canamex Energy Holdings</v>
      </c>
      <c r="C851" s="59" t="s">
        <v>242</v>
      </c>
      <c r="D851" s="60" t="s">
        <v>229</v>
      </c>
      <c r="E851" s="61">
        <v>8036.19</v>
      </c>
    </row>
    <row r="852" spans="1:5" x14ac:dyDescent="0.35">
      <c r="A852" s="59" t="s">
        <v>21</v>
      </c>
      <c r="B852" s="59" t="str">
        <f>+VLOOKUP(Tabla1[[#This Row],[Contrato]],H:I,2,0)</f>
        <v>Canamex Energy Holdings</v>
      </c>
      <c r="C852" s="59" t="s">
        <v>242</v>
      </c>
      <c r="D852" s="60" t="s">
        <v>230</v>
      </c>
      <c r="E852" s="61">
        <v>19026.37</v>
      </c>
    </row>
    <row r="853" spans="1:5" x14ac:dyDescent="0.35">
      <c r="A853" s="59" t="s">
        <v>21</v>
      </c>
      <c r="B853" s="59" t="str">
        <f>+VLOOKUP(Tabla1[[#This Row],[Contrato]],H:I,2,0)</f>
        <v>Canamex Energy Holdings</v>
      </c>
      <c r="C853" s="59" t="s">
        <v>242</v>
      </c>
      <c r="D853" s="60" t="s">
        <v>231</v>
      </c>
      <c r="E853" s="61">
        <v>12493.48</v>
      </c>
    </row>
    <row r="854" spans="1:5" x14ac:dyDescent="0.35">
      <c r="A854" s="59" t="s">
        <v>21</v>
      </c>
      <c r="B854" s="59" t="str">
        <f>+VLOOKUP(Tabla1[[#This Row],[Contrato]],H:I,2,0)</f>
        <v>Canamex Energy Holdings</v>
      </c>
      <c r="C854" s="59" t="s">
        <v>242</v>
      </c>
      <c r="D854" s="60" t="s">
        <v>232</v>
      </c>
      <c r="E854" s="61">
        <v>77551.649999999994</v>
      </c>
    </row>
    <row r="855" spans="1:5" x14ac:dyDescent="0.35">
      <c r="A855" s="59" t="s">
        <v>21</v>
      </c>
      <c r="B855" s="59" t="str">
        <f>+VLOOKUP(Tabla1[[#This Row],[Contrato]],H:I,2,0)</f>
        <v>Canamex Energy Holdings</v>
      </c>
      <c r="C855" s="59" t="s">
        <v>242</v>
      </c>
      <c r="D855" s="60" t="s">
        <v>233</v>
      </c>
      <c r="E855" s="61">
        <v>73354.62999999999</v>
      </c>
    </row>
    <row r="856" spans="1:5" x14ac:dyDescent="0.35">
      <c r="A856" s="59" t="s">
        <v>21</v>
      </c>
      <c r="B856" s="59" t="str">
        <f>+VLOOKUP(Tabla1[[#This Row],[Contrato]],H:I,2,0)</f>
        <v>Canamex Energy Holdings</v>
      </c>
      <c r="C856" s="59" t="s">
        <v>242</v>
      </c>
      <c r="D856" s="60" t="s">
        <v>234</v>
      </c>
      <c r="E856" s="61">
        <v>55769.310000000005</v>
      </c>
    </row>
    <row r="857" spans="1:5" x14ac:dyDescent="0.35">
      <c r="A857" s="59" t="s">
        <v>21</v>
      </c>
      <c r="B857" s="59" t="str">
        <f>+VLOOKUP(Tabla1[[#This Row],[Contrato]],H:I,2,0)</f>
        <v>Canamex Energy Holdings</v>
      </c>
      <c r="C857" s="59" t="s">
        <v>242</v>
      </c>
      <c r="D857" s="60" t="s">
        <v>235</v>
      </c>
      <c r="E857" s="61">
        <v>249934.28</v>
      </c>
    </row>
    <row r="858" spans="1:5" x14ac:dyDescent="0.35">
      <c r="A858" s="59" t="s">
        <v>21</v>
      </c>
      <c r="B858" s="59" t="str">
        <f>+VLOOKUP(Tabla1[[#This Row],[Contrato]],H:I,2,0)</f>
        <v>Canamex Energy Holdings</v>
      </c>
      <c r="C858" s="59" t="s">
        <v>242</v>
      </c>
      <c r="D858" s="60" t="s">
        <v>193</v>
      </c>
      <c r="E858" s="61">
        <v>24323.81</v>
      </c>
    </row>
    <row r="859" spans="1:5" x14ac:dyDescent="0.35">
      <c r="A859" s="59" t="s">
        <v>21</v>
      </c>
      <c r="B859" s="59" t="str">
        <f>+VLOOKUP(Tabla1[[#This Row],[Contrato]],H:I,2,0)</f>
        <v>Canamex Energy Holdings</v>
      </c>
      <c r="C859" s="59" t="s">
        <v>242</v>
      </c>
      <c r="D859" s="60" t="s">
        <v>194</v>
      </c>
      <c r="E859" s="61">
        <v>18628.960000000003</v>
      </c>
    </row>
    <row r="860" spans="1:5" x14ac:dyDescent="0.35">
      <c r="A860" s="59" t="s">
        <v>21</v>
      </c>
      <c r="B860" s="59" t="str">
        <f>+VLOOKUP(Tabla1[[#This Row],[Contrato]],H:I,2,0)</f>
        <v>Canamex Energy Holdings</v>
      </c>
      <c r="C860" s="59" t="s">
        <v>242</v>
      </c>
      <c r="D860" s="60" t="s">
        <v>195</v>
      </c>
      <c r="E860" s="61">
        <v>47126.37</v>
      </c>
    </row>
    <row r="861" spans="1:5" x14ac:dyDescent="0.35">
      <c r="A861" s="59" t="s">
        <v>21</v>
      </c>
      <c r="B861" s="59" t="str">
        <f>+VLOOKUP(Tabla1[[#This Row],[Contrato]],H:I,2,0)</f>
        <v>Canamex Energy Holdings</v>
      </c>
      <c r="C861" s="59" t="s">
        <v>242</v>
      </c>
      <c r="D861" s="60" t="s">
        <v>196</v>
      </c>
      <c r="E861" s="61">
        <v>13941.34</v>
      </c>
    </row>
    <row r="862" spans="1:5" x14ac:dyDescent="0.35">
      <c r="A862" s="59" t="s">
        <v>21</v>
      </c>
      <c r="B862" s="59" t="str">
        <f>+VLOOKUP(Tabla1[[#This Row],[Contrato]],H:I,2,0)</f>
        <v>Canamex Energy Holdings</v>
      </c>
      <c r="C862" s="59" t="s">
        <v>242</v>
      </c>
      <c r="D862" s="60" t="s">
        <v>197</v>
      </c>
      <c r="E862" s="61">
        <v>32717.55</v>
      </c>
    </row>
    <row r="863" spans="1:5" x14ac:dyDescent="0.35">
      <c r="A863" s="59" t="s">
        <v>21</v>
      </c>
      <c r="B863" s="59" t="str">
        <f>+VLOOKUP(Tabla1[[#This Row],[Contrato]],H:I,2,0)</f>
        <v>Canamex Energy Holdings</v>
      </c>
      <c r="C863" s="59" t="s">
        <v>242</v>
      </c>
      <c r="D863" s="60" t="s">
        <v>199</v>
      </c>
      <c r="E863" s="61">
        <v>149333.07999999996</v>
      </c>
    </row>
    <row r="864" spans="1:5" x14ac:dyDescent="0.35">
      <c r="A864" s="59" t="s">
        <v>21</v>
      </c>
      <c r="B864" s="59" t="str">
        <f>+VLOOKUP(Tabla1[[#This Row],[Contrato]],H:I,2,0)</f>
        <v>Canamex Energy Holdings</v>
      </c>
      <c r="C864" s="59" t="s">
        <v>242</v>
      </c>
      <c r="D864" s="60" t="s">
        <v>200</v>
      </c>
      <c r="E864" s="61">
        <v>6271.07</v>
      </c>
    </row>
    <row r="865" spans="1:5" x14ac:dyDescent="0.35">
      <c r="A865" s="59" t="s">
        <v>21</v>
      </c>
      <c r="B865" s="59" t="str">
        <f>+VLOOKUP(Tabla1[[#This Row],[Contrato]],H:I,2,0)</f>
        <v>Canamex Energy Holdings</v>
      </c>
      <c r="C865" s="59" t="s">
        <v>242</v>
      </c>
      <c r="D865" s="60" t="s">
        <v>201</v>
      </c>
      <c r="E865" s="61">
        <v>38996.269999999997</v>
      </c>
    </row>
    <row r="866" spans="1:5" x14ac:dyDescent="0.35">
      <c r="A866" s="59" t="s">
        <v>21</v>
      </c>
      <c r="B866" s="59" t="str">
        <f>+VLOOKUP(Tabla1[[#This Row],[Contrato]],H:I,2,0)</f>
        <v>Canamex Energy Holdings</v>
      </c>
      <c r="C866" s="59" t="s">
        <v>245</v>
      </c>
      <c r="D866" s="60" t="s">
        <v>226</v>
      </c>
      <c r="E866" s="61">
        <v>29146.38</v>
      </c>
    </row>
    <row r="867" spans="1:5" x14ac:dyDescent="0.35">
      <c r="A867" s="59" t="s">
        <v>21</v>
      </c>
      <c r="B867" s="59" t="str">
        <f>+VLOOKUP(Tabla1[[#This Row],[Contrato]],H:I,2,0)</f>
        <v>Canamex Energy Holdings</v>
      </c>
      <c r="C867" s="59" t="s">
        <v>245</v>
      </c>
      <c r="D867" s="60" t="s">
        <v>227</v>
      </c>
      <c r="E867" s="61">
        <v>103359.46999999999</v>
      </c>
    </row>
    <row r="868" spans="1:5" x14ac:dyDescent="0.35">
      <c r="A868" s="59" t="s">
        <v>21</v>
      </c>
      <c r="B868" s="59" t="str">
        <f>+VLOOKUP(Tabla1[[#This Row],[Contrato]],H:I,2,0)</f>
        <v>Canamex Energy Holdings</v>
      </c>
      <c r="C868" s="59" t="s">
        <v>245</v>
      </c>
      <c r="D868" s="60" t="s">
        <v>229</v>
      </c>
      <c r="E868" s="61">
        <v>76423.33</v>
      </c>
    </row>
    <row r="869" spans="1:5" x14ac:dyDescent="0.35">
      <c r="A869" s="59" t="s">
        <v>21</v>
      </c>
      <c r="B869" s="59" t="str">
        <f>+VLOOKUP(Tabla1[[#This Row],[Contrato]],H:I,2,0)</f>
        <v>Canamex Energy Holdings</v>
      </c>
      <c r="C869" s="59" t="s">
        <v>245</v>
      </c>
      <c r="D869" s="60" t="s">
        <v>230</v>
      </c>
      <c r="E869" s="61">
        <v>77231.100000000006</v>
      </c>
    </row>
    <row r="870" spans="1:5" x14ac:dyDescent="0.35">
      <c r="A870" s="59" t="s">
        <v>21</v>
      </c>
      <c r="B870" s="59" t="str">
        <f>+VLOOKUP(Tabla1[[#This Row],[Contrato]],H:I,2,0)</f>
        <v>Canamex Energy Holdings</v>
      </c>
      <c r="C870" s="59" t="s">
        <v>245</v>
      </c>
      <c r="D870" s="60" t="s">
        <v>231</v>
      </c>
      <c r="E870" s="61">
        <v>34421.409999999996</v>
      </c>
    </row>
    <row r="871" spans="1:5" x14ac:dyDescent="0.35">
      <c r="A871" s="59" t="s">
        <v>21</v>
      </c>
      <c r="B871" s="59" t="str">
        <f>+VLOOKUP(Tabla1[[#This Row],[Contrato]],H:I,2,0)</f>
        <v>Canamex Energy Holdings</v>
      </c>
      <c r="C871" s="59" t="s">
        <v>245</v>
      </c>
      <c r="D871" s="60" t="s">
        <v>232</v>
      </c>
      <c r="E871" s="61">
        <v>47302.02</v>
      </c>
    </row>
    <row r="872" spans="1:5" x14ac:dyDescent="0.35">
      <c r="A872" s="59" t="s">
        <v>21</v>
      </c>
      <c r="B872" s="59" t="str">
        <f>+VLOOKUP(Tabla1[[#This Row],[Contrato]],H:I,2,0)</f>
        <v>Canamex Energy Holdings</v>
      </c>
      <c r="C872" s="59" t="s">
        <v>245</v>
      </c>
      <c r="D872" s="60" t="s">
        <v>194</v>
      </c>
      <c r="E872" s="61">
        <v>1885.45</v>
      </c>
    </row>
    <row r="873" spans="1:5" x14ac:dyDescent="0.35">
      <c r="A873" s="59" t="s">
        <v>22</v>
      </c>
      <c r="B873" s="59" t="str">
        <f>+VLOOKUP(Tabla1[[#This Row],[Contrato]],H:I,2,0)</f>
        <v>Renaissance Oil Corp</v>
      </c>
      <c r="C873" s="59" t="s">
        <v>242</v>
      </c>
      <c r="D873" s="60" t="s">
        <v>194</v>
      </c>
      <c r="E873" s="61">
        <v>112020.4</v>
      </c>
    </row>
    <row r="874" spans="1:5" x14ac:dyDescent="0.35">
      <c r="A874" s="59" t="s">
        <v>22</v>
      </c>
      <c r="B874" s="59" t="str">
        <f>+VLOOKUP(Tabla1[[#This Row],[Contrato]],H:I,2,0)</f>
        <v>Renaissance Oil Corp</v>
      </c>
      <c r="C874" s="59" t="s">
        <v>242</v>
      </c>
      <c r="D874" s="60" t="s">
        <v>195</v>
      </c>
      <c r="E874" s="61">
        <v>90835.79</v>
      </c>
    </row>
    <row r="875" spans="1:5" x14ac:dyDescent="0.35">
      <c r="A875" s="59" t="s">
        <v>22</v>
      </c>
      <c r="B875" s="59" t="str">
        <f>+VLOOKUP(Tabla1[[#This Row],[Contrato]],H:I,2,0)</f>
        <v>Renaissance Oil Corp</v>
      </c>
      <c r="C875" s="59" t="s">
        <v>242</v>
      </c>
      <c r="D875" s="60" t="s">
        <v>196</v>
      </c>
      <c r="E875" s="61">
        <v>90149.290000000008</v>
      </c>
    </row>
    <row r="876" spans="1:5" x14ac:dyDescent="0.35">
      <c r="A876" s="59" t="s">
        <v>22</v>
      </c>
      <c r="B876" s="59" t="str">
        <f>+VLOOKUP(Tabla1[[#This Row],[Contrato]],H:I,2,0)</f>
        <v>Renaissance Oil Corp</v>
      </c>
      <c r="C876" s="59" t="s">
        <v>242</v>
      </c>
      <c r="D876" s="60" t="s">
        <v>197</v>
      </c>
      <c r="E876" s="61">
        <v>39445.89</v>
      </c>
    </row>
    <row r="877" spans="1:5" x14ac:dyDescent="0.35">
      <c r="A877" s="59" t="s">
        <v>22</v>
      </c>
      <c r="B877" s="59" t="str">
        <f>+VLOOKUP(Tabla1[[#This Row],[Contrato]],H:I,2,0)</f>
        <v>Renaissance Oil Corp</v>
      </c>
      <c r="C877" s="59" t="s">
        <v>242</v>
      </c>
      <c r="D877" s="60" t="s">
        <v>198</v>
      </c>
      <c r="E877" s="61">
        <v>56011.05</v>
      </c>
    </row>
    <row r="878" spans="1:5" x14ac:dyDescent="0.35">
      <c r="A878" s="59" t="s">
        <v>22</v>
      </c>
      <c r="B878" s="59" t="str">
        <f>+VLOOKUP(Tabla1[[#This Row],[Contrato]],H:I,2,0)</f>
        <v>Renaissance Oil Corp</v>
      </c>
      <c r="C878" s="59" t="s">
        <v>242</v>
      </c>
      <c r="D878" s="60" t="s">
        <v>199</v>
      </c>
      <c r="E878" s="61">
        <v>28918.28</v>
      </c>
    </row>
    <row r="879" spans="1:5" x14ac:dyDescent="0.35">
      <c r="A879" s="59" t="s">
        <v>22</v>
      </c>
      <c r="B879" s="59" t="str">
        <f>+VLOOKUP(Tabla1[[#This Row],[Contrato]],H:I,2,0)</f>
        <v>Renaissance Oil Corp</v>
      </c>
      <c r="C879" s="59" t="s">
        <v>242</v>
      </c>
      <c r="D879" s="60" t="s">
        <v>200</v>
      </c>
      <c r="E879" s="61">
        <v>49323.559999999983</v>
      </c>
    </row>
    <row r="880" spans="1:5" x14ac:dyDescent="0.35">
      <c r="A880" s="59" t="s">
        <v>22</v>
      </c>
      <c r="B880" s="59" t="str">
        <f>+VLOOKUP(Tabla1[[#This Row],[Contrato]],H:I,2,0)</f>
        <v>Renaissance Oil Corp</v>
      </c>
      <c r="C880" s="59" t="s">
        <v>242</v>
      </c>
      <c r="D880" s="60" t="s">
        <v>201</v>
      </c>
      <c r="E880" s="61">
        <v>46719.350000000006</v>
      </c>
    </row>
    <row r="881" spans="1:5" x14ac:dyDescent="0.35">
      <c r="A881" s="59" t="s">
        <v>22</v>
      </c>
      <c r="B881" s="59" t="str">
        <f>+VLOOKUP(Tabla1[[#This Row],[Contrato]],H:I,2,0)</f>
        <v>Renaissance Oil Corp</v>
      </c>
      <c r="C881" s="59" t="s">
        <v>242</v>
      </c>
      <c r="D881" s="60" t="s">
        <v>202</v>
      </c>
      <c r="E881" s="61">
        <v>66146.960000000006</v>
      </c>
    </row>
    <row r="882" spans="1:5" x14ac:dyDescent="0.35">
      <c r="A882" s="59" t="s">
        <v>22</v>
      </c>
      <c r="B882" s="59" t="str">
        <f>+VLOOKUP(Tabla1[[#This Row],[Contrato]],H:I,2,0)</f>
        <v>Renaissance Oil Corp</v>
      </c>
      <c r="C882" s="59" t="s">
        <v>242</v>
      </c>
      <c r="D882" s="60" t="s">
        <v>203</v>
      </c>
      <c r="E882" s="61">
        <v>105373.97</v>
      </c>
    </row>
    <row r="883" spans="1:5" x14ac:dyDescent="0.35">
      <c r="A883" s="59" t="s">
        <v>22</v>
      </c>
      <c r="B883" s="59" t="str">
        <f>+VLOOKUP(Tabla1[[#This Row],[Contrato]],H:I,2,0)</f>
        <v>Renaissance Oil Corp</v>
      </c>
      <c r="C883" s="59" t="s">
        <v>242</v>
      </c>
      <c r="D883" s="60" t="s">
        <v>204</v>
      </c>
      <c r="E883" s="61">
        <v>150821.67000000001</v>
      </c>
    </row>
    <row r="884" spans="1:5" x14ac:dyDescent="0.35">
      <c r="A884" s="59" t="s">
        <v>22</v>
      </c>
      <c r="B884" s="59" t="str">
        <f>+VLOOKUP(Tabla1[[#This Row],[Contrato]],H:I,2,0)</f>
        <v>Renaissance Oil Corp</v>
      </c>
      <c r="C884" s="59" t="s">
        <v>242</v>
      </c>
      <c r="D884" s="60" t="s">
        <v>205</v>
      </c>
      <c r="E884" s="61">
        <v>32785.910000000003</v>
      </c>
    </row>
    <row r="885" spans="1:5" x14ac:dyDescent="0.35">
      <c r="A885" s="59" t="s">
        <v>22</v>
      </c>
      <c r="B885" s="59" t="str">
        <f>+VLOOKUP(Tabla1[[#This Row],[Contrato]],H:I,2,0)</f>
        <v>Renaissance Oil Corp</v>
      </c>
      <c r="C885" s="59" t="s">
        <v>242</v>
      </c>
      <c r="D885" s="60" t="s">
        <v>209</v>
      </c>
      <c r="E885" s="61">
        <v>84265.853302819494</v>
      </c>
    </row>
    <row r="886" spans="1:5" x14ac:dyDescent="0.35">
      <c r="A886" s="59" t="s">
        <v>22</v>
      </c>
      <c r="B886" s="59" t="str">
        <f>+VLOOKUP(Tabla1[[#This Row],[Contrato]],H:I,2,0)</f>
        <v>Renaissance Oil Corp</v>
      </c>
      <c r="C886" s="59" t="s">
        <v>242</v>
      </c>
      <c r="D886" s="60" t="s">
        <v>210</v>
      </c>
      <c r="E886" s="61">
        <v>17702.947876359529</v>
      </c>
    </row>
    <row r="887" spans="1:5" x14ac:dyDescent="0.35">
      <c r="A887" s="59" t="s">
        <v>22</v>
      </c>
      <c r="B887" s="59" t="str">
        <f>+VLOOKUP(Tabla1[[#This Row],[Contrato]],H:I,2,0)</f>
        <v>Renaissance Oil Corp</v>
      </c>
      <c r="C887" s="59" t="s">
        <v>242</v>
      </c>
      <c r="D887" s="60" t="s">
        <v>211</v>
      </c>
      <c r="E887" s="61">
        <v>64218.103232185473</v>
      </c>
    </row>
    <row r="888" spans="1:5" x14ac:dyDescent="0.35">
      <c r="A888" s="59" t="s">
        <v>22</v>
      </c>
      <c r="B888" s="59" t="str">
        <f>+VLOOKUP(Tabla1[[#This Row],[Contrato]],H:I,2,0)</f>
        <v>Renaissance Oil Corp</v>
      </c>
      <c r="C888" s="59" t="s">
        <v>242</v>
      </c>
      <c r="D888" s="60" t="s">
        <v>212</v>
      </c>
      <c r="E888" s="61">
        <v>78894.267796765183</v>
      </c>
    </row>
    <row r="889" spans="1:5" x14ac:dyDescent="0.35">
      <c r="A889" s="59" t="s">
        <v>22</v>
      </c>
      <c r="B889" s="59" t="str">
        <f>+VLOOKUP(Tabla1[[#This Row],[Contrato]],H:I,2,0)</f>
        <v>Renaissance Oil Corp</v>
      </c>
      <c r="C889" s="59" t="s">
        <v>242</v>
      </c>
      <c r="D889" s="60" t="s">
        <v>213</v>
      </c>
      <c r="E889" s="61">
        <v>9165.8735435374292</v>
      </c>
    </row>
    <row r="890" spans="1:5" x14ac:dyDescent="0.35">
      <c r="A890" s="59" t="s">
        <v>22</v>
      </c>
      <c r="B890" s="59" t="str">
        <f>+VLOOKUP(Tabla1[[#This Row],[Contrato]],H:I,2,0)</f>
        <v>Renaissance Oil Corp</v>
      </c>
      <c r="C890" s="59" t="s">
        <v>242</v>
      </c>
      <c r="D890" s="60" t="s">
        <v>214</v>
      </c>
      <c r="E890" s="61">
        <v>33804.628891847104</v>
      </c>
    </row>
    <row r="891" spans="1:5" x14ac:dyDescent="0.35">
      <c r="A891" s="59" t="s">
        <v>22</v>
      </c>
      <c r="B891" s="59" t="str">
        <f>+VLOOKUP(Tabla1[[#This Row],[Contrato]],H:I,2,0)</f>
        <v>Renaissance Oil Corp</v>
      </c>
      <c r="C891" s="59" t="s">
        <v>242</v>
      </c>
      <c r="D891" s="60" t="s">
        <v>215</v>
      </c>
      <c r="E891" s="61">
        <v>10473.110740035554</v>
      </c>
    </row>
    <row r="892" spans="1:5" x14ac:dyDescent="0.35">
      <c r="A892" s="59" t="s">
        <v>22</v>
      </c>
      <c r="B892" s="59" t="str">
        <f>+VLOOKUP(Tabla1[[#This Row],[Contrato]],H:I,2,0)</f>
        <v>Renaissance Oil Corp</v>
      </c>
      <c r="C892" s="59" t="s">
        <v>242</v>
      </c>
      <c r="D892" s="60" t="s">
        <v>216</v>
      </c>
      <c r="E892" s="61">
        <v>78541.489950782299</v>
      </c>
    </row>
    <row r="893" spans="1:5" x14ac:dyDescent="0.35">
      <c r="A893" s="59" t="s">
        <v>22</v>
      </c>
      <c r="B893" s="59" t="str">
        <f>+VLOOKUP(Tabla1[[#This Row],[Contrato]],H:I,2,0)</f>
        <v>Renaissance Oil Corp</v>
      </c>
      <c r="C893" s="59" t="s">
        <v>242</v>
      </c>
      <c r="D893" s="60" t="s">
        <v>217</v>
      </c>
      <c r="E893" s="61">
        <v>8711.1327408095185</v>
      </c>
    </row>
    <row r="894" spans="1:5" x14ac:dyDescent="0.35">
      <c r="A894" s="59" t="s">
        <v>22</v>
      </c>
      <c r="B894" s="59" t="str">
        <f>+VLOOKUP(Tabla1[[#This Row],[Contrato]],H:I,2,0)</f>
        <v>Renaissance Oil Corp</v>
      </c>
      <c r="C894" s="59" t="s">
        <v>244</v>
      </c>
      <c r="D894" s="60" t="s">
        <v>226</v>
      </c>
      <c r="E894" s="61">
        <v>32770</v>
      </c>
    </row>
    <row r="895" spans="1:5" x14ac:dyDescent="0.35">
      <c r="A895" s="59" t="s">
        <v>22</v>
      </c>
      <c r="B895" s="59" t="str">
        <f>+VLOOKUP(Tabla1[[#This Row],[Contrato]],H:I,2,0)</f>
        <v>Renaissance Oil Corp</v>
      </c>
      <c r="C895" s="59" t="s">
        <v>244</v>
      </c>
      <c r="D895" s="60" t="s">
        <v>227</v>
      </c>
      <c r="E895" s="61">
        <v>2266.2399999999998</v>
      </c>
    </row>
    <row r="896" spans="1:5" x14ac:dyDescent="0.35">
      <c r="A896" s="59" t="s">
        <v>22</v>
      </c>
      <c r="B896" s="59" t="str">
        <f>+VLOOKUP(Tabla1[[#This Row],[Contrato]],H:I,2,0)</f>
        <v>Renaissance Oil Corp</v>
      </c>
      <c r="C896" s="59" t="s">
        <v>244</v>
      </c>
      <c r="D896" s="60" t="s">
        <v>228</v>
      </c>
      <c r="E896" s="61">
        <v>108712.43999999999</v>
      </c>
    </row>
    <row r="897" spans="1:5" x14ac:dyDescent="0.35">
      <c r="A897" s="59" t="s">
        <v>22</v>
      </c>
      <c r="B897" s="59" t="str">
        <f>+VLOOKUP(Tabla1[[#This Row],[Contrato]],H:I,2,0)</f>
        <v>Renaissance Oil Corp</v>
      </c>
      <c r="C897" s="59" t="s">
        <v>244</v>
      </c>
      <c r="D897" s="60" t="s">
        <v>229</v>
      </c>
      <c r="E897" s="61">
        <v>40604</v>
      </c>
    </row>
    <row r="898" spans="1:5" x14ac:dyDescent="0.35">
      <c r="A898" s="59" t="s">
        <v>22</v>
      </c>
      <c r="B898" s="59" t="str">
        <f>+VLOOKUP(Tabla1[[#This Row],[Contrato]],H:I,2,0)</f>
        <v>Renaissance Oil Corp</v>
      </c>
      <c r="C898" s="59" t="s">
        <v>244</v>
      </c>
      <c r="D898" s="60" t="s">
        <v>230</v>
      </c>
      <c r="E898" s="61">
        <v>5791.76</v>
      </c>
    </row>
    <row r="899" spans="1:5" x14ac:dyDescent="0.35">
      <c r="A899" s="59" t="s">
        <v>22</v>
      </c>
      <c r="B899" s="59" t="str">
        <f>+VLOOKUP(Tabla1[[#This Row],[Contrato]],H:I,2,0)</f>
        <v>Renaissance Oil Corp</v>
      </c>
      <c r="C899" s="59" t="s">
        <v>244</v>
      </c>
      <c r="D899" s="60" t="s">
        <v>233</v>
      </c>
      <c r="E899" s="61">
        <v>4489.6899999999996</v>
      </c>
    </row>
    <row r="900" spans="1:5" x14ac:dyDescent="0.35">
      <c r="A900" s="59" t="s">
        <v>22</v>
      </c>
      <c r="B900" s="59" t="str">
        <f>+VLOOKUP(Tabla1[[#This Row],[Contrato]],H:I,2,0)</f>
        <v>Renaissance Oil Corp</v>
      </c>
      <c r="C900" s="59" t="s">
        <v>244</v>
      </c>
      <c r="D900" s="60" t="s">
        <v>234</v>
      </c>
      <c r="E900" s="61">
        <v>4489.6899999999996</v>
      </c>
    </row>
    <row r="901" spans="1:5" x14ac:dyDescent="0.35">
      <c r="A901" s="59" t="s">
        <v>22</v>
      </c>
      <c r="B901" s="59" t="str">
        <f>+VLOOKUP(Tabla1[[#This Row],[Contrato]],H:I,2,0)</f>
        <v>Renaissance Oil Corp</v>
      </c>
      <c r="C901" s="59" t="s">
        <v>244</v>
      </c>
      <c r="D901" s="60" t="s">
        <v>235</v>
      </c>
      <c r="E901" s="61">
        <v>4489.6899999999996</v>
      </c>
    </row>
    <row r="902" spans="1:5" x14ac:dyDescent="0.35">
      <c r="A902" s="59" t="s">
        <v>22</v>
      </c>
      <c r="B902" s="59" t="str">
        <f>+VLOOKUP(Tabla1[[#This Row],[Contrato]],H:I,2,0)</f>
        <v>Renaissance Oil Corp</v>
      </c>
      <c r="C902" s="59" t="s">
        <v>244</v>
      </c>
      <c r="D902" s="60" t="s">
        <v>259</v>
      </c>
      <c r="E902" s="61">
        <v>339.69631737138138</v>
      </c>
    </row>
    <row r="903" spans="1:5" x14ac:dyDescent="0.35">
      <c r="A903" s="59" t="s">
        <v>22</v>
      </c>
      <c r="B903" s="59" t="str">
        <f>+VLOOKUP(Tabla1[[#This Row],[Contrato]],H:I,2,0)</f>
        <v>Renaissance Oil Corp</v>
      </c>
      <c r="C903" s="59" t="s">
        <v>244</v>
      </c>
      <c r="D903" s="60" t="s">
        <v>260</v>
      </c>
      <c r="E903" s="61">
        <v>136.21160701922548</v>
      </c>
    </row>
    <row r="904" spans="1:5" x14ac:dyDescent="0.35">
      <c r="A904" s="59" t="s">
        <v>22</v>
      </c>
      <c r="B904" s="59" t="str">
        <f>+VLOOKUP(Tabla1[[#This Row],[Contrato]],H:I,2,0)</f>
        <v>Renaissance Oil Corp</v>
      </c>
      <c r="C904" s="59" t="s">
        <v>244</v>
      </c>
      <c r="D904" s="60" t="s">
        <v>267</v>
      </c>
      <c r="E904" s="61">
        <v>10000</v>
      </c>
    </row>
    <row r="905" spans="1:5" x14ac:dyDescent="0.35">
      <c r="A905" s="59" t="s">
        <v>22</v>
      </c>
      <c r="B905" s="59" t="str">
        <f>+VLOOKUP(Tabla1[[#This Row],[Contrato]],H:I,2,0)</f>
        <v>Renaissance Oil Corp</v>
      </c>
      <c r="C905" s="59" t="s">
        <v>244</v>
      </c>
      <c r="D905" s="60" t="s">
        <v>280</v>
      </c>
      <c r="E905" s="61">
        <v>34.297751339093381</v>
      </c>
    </row>
    <row r="906" spans="1:5" x14ac:dyDescent="0.35">
      <c r="A906" s="59" t="s">
        <v>22</v>
      </c>
      <c r="B906" s="59" t="str">
        <f>+VLOOKUP(Tabla1[[#This Row],[Contrato]],H:I,2,0)</f>
        <v>Renaissance Oil Corp</v>
      </c>
      <c r="C906" s="59" t="s">
        <v>245</v>
      </c>
      <c r="D906" s="60" t="s">
        <v>225</v>
      </c>
      <c r="E906" s="61">
        <v>47027.5</v>
      </c>
    </row>
    <row r="907" spans="1:5" x14ac:dyDescent="0.35">
      <c r="A907" s="59" t="s">
        <v>22</v>
      </c>
      <c r="B907" s="59" t="str">
        <f>+VLOOKUP(Tabla1[[#This Row],[Contrato]],H:I,2,0)</f>
        <v>Renaissance Oil Corp</v>
      </c>
      <c r="C907" s="59" t="s">
        <v>245</v>
      </c>
      <c r="D907" s="60" t="s">
        <v>226</v>
      </c>
      <c r="E907" s="61">
        <v>9383.6</v>
      </c>
    </row>
    <row r="908" spans="1:5" x14ac:dyDescent="0.35">
      <c r="A908" s="59" t="s">
        <v>22</v>
      </c>
      <c r="B908" s="59" t="str">
        <f>+VLOOKUP(Tabla1[[#This Row],[Contrato]],H:I,2,0)</f>
        <v>Renaissance Oil Corp</v>
      </c>
      <c r="C908" s="59" t="s">
        <v>245</v>
      </c>
      <c r="D908" s="60" t="s">
        <v>227</v>
      </c>
      <c r="E908" s="61">
        <v>7122.98</v>
      </c>
    </row>
    <row r="909" spans="1:5" x14ac:dyDescent="0.35">
      <c r="A909" s="59" t="s">
        <v>22</v>
      </c>
      <c r="B909" s="59" t="str">
        <f>+VLOOKUP(Tabla1[[#This Row],[Contrato]],H:I,2,0)</f>
        <v>Renaissance Oil Corp</v>
      </c>
      <c r="C909" s="59" t="s">
        <v>245</v>
      </c>
      <c r="D909" s="60" t="s">
        <v>228</v>
      </c>
      <c r="E909" s="61">
        <v>136772.34</v>
      </c>
    </row>
    <row r="910" spans="1:5" x14ac:dyDescent="0.35">
      <c r="A910" s="59" t="s">
        <v>22</v>
      </c>
      <c r="B910" s="59" t="str">
        <f>+VLOOKUP(Tabla1[[#This Row],[Contrato]],H:I,2,0)</f>
        <v>Renaissance Oil Corp</v>
      </c>
      <c r="C910" s="59" t="s">
        <v>245</v>
      </c>
      <c r="D910" s="60" t="s">
        <v>229</v>
      </c>
      <c r="E910" s="61">
        <v>38721.740000000005</v>
      </c>
    </row>
    <row r="911" spans="1:5" x14ac:dyDescent="0.35">
      <c r="A911" s="59" t="s">
        <v>22</v>
      </c>
      <c r="B911" s="59" t="str">
        <f>+VLOOKUP(Tabla1[[#This Row],[Contrato]],H:I,2,0)</f>
        <v>Renaissance Oil Corp</v>
      </c>
      <c r="C911" s="59" t="s">
        <v>245</v>
      </c>
      <c r="D911" s="60" t="s">
        <v>230</v>
      </c>
      <c r="E911" s="61">
        <v>5437.5400000000009</v>
      </c>
    </row>
    <row r="912" spans="1:5" x14ac:dyDescent="0.35">
      <c r="A912" s="59" t="s">
        <v>22</v>
      </c>
      <c r="B912" s="59" t="str">
        <f>+VLOOKUP(Tabla1[[#This Row],[Contrato]],H:I,2,0)</f>
        <v>Renaissance Oil Corp</v>
      </c>
      <c r="C912" s="59" t="s">
        <v>245</v>
      </c>
      <c r="D912" s="60" t="s">
        <v>233</v>
      </c>
      <c r="E912" s="61">
        <v>24257.460000000003</v>
      </c>
    </row>
    <row r="913" spans="1:5" x14ac:dyDescent="0.35">
      <c r="A913" s="59" t="s">
        <v>22</v>
      </c>
      <c r="B913" s="59" t="str">
        <f>+VLOOKUP(Tabla1[[#This Row],[Contrato]],H:I,2,0)</f>
        <v>Renaissance Oil Corp</v>
      </c>
      <c r="C913" s="59" t="s">
        <v>245</v>
      </c>
      <c r="D913" s="60" t="s">
        <v>234</v>
      </c>
      <c r="E913" s="61">
        <v>24257.460000000003</v>
      </c>
    </row>
    <row r="914" spans="1:5" x14ac:dyDescent="0.35">
      <c r="A914" s="59" t="s">
        <v>22</v>
      </c>
      <c r="B914" s="59" t="str">
        <f>+VLOOKUP(Tabla1[[#This Row],[Contrato]],H:I,2,0)</f>
        <v>Renaissance Oil Corp</v>
      </c>
      <c r="C914" s="59" t="s">
        <v>245</v>
      </c>
      <c r="D914" s="60" t="s">
        <v>235</v>
      </c>
      <c r="E914" s="61">
        <v>24257.460000000003</v>
      </c>
    </row>
    <row r="915" spans="1:5" x14ac:dyDescent="0.35">
      <c r="A915" s="59" t="s">
        <v>22</v>
      </c>
      <c r="B915" s="59" t="str">
        <f>+VLOOKUP(Tabla1[[#This Row],[Contrato]],H:I,2,0)</f>
        <v>Renaissance Oil Corp</v>
      </c>
      <c r="C915" s="59" t="s">
        <v>245</v>
      </c>
      <c r="D915" s="60" t="s">
        <v>193</v>
      </c>
      <c r="E915" s="61">
        <v>37827.770000000004</v>
      </c>
    </row>
    <row r="916" spans="1:5" x14ac:dyDescent="0.35">
      <c r="A916" s="59" t="s">
        <v>22</v>
      </c>
      <c r="B916" s="59" t="str">
        <f>+VLOOKUP(Tabla1[[#This Row],[Contrato]],H:I,2,0)</f>
        <v>Renaissance Oil Corp</v>
      </c>
      <c r="C916" s="59" t="s">
        <v>245</v>
      </c>
      <c r="D916" s="60" t="s">
        <v>194</v>
      </c>
      <c r="E916" s="61">
        <v>9824.36</v>
      </c>
    </row>
    <row r="917" spans="1:5" x14ac:dyDescent="0.35">
      <c r="A917" s="59" t="s">
        <v>22</v>
      </c>
      <c r="B917" s="59" t="str">
        <f>+VLOOKUP(Tabla1[[#This Row],[Contrato]],H:I,2,0)</f>
        <v>Renaissance Oil Corp</v>
      </c>
      <c r="C917" s="59" t="s">
        <v>245</v>
      </c>
      <c r="D917" s="60" t="s">
        <v>195</v>
      </c>
      <c r="E917" s="61">
        <v>6966.3200000000006</v>
      </c>
    </row>
    <row r="918" spans="1:5" x14ac:dyDescent="0.35">
      <c r="A918" s="59" t="s">
        <v>22</v>
      </c>
      <c r="B918" s="59" t="str">
        <f>+VLOOKUP(Tabla1[[#This Row],[Contrato]],H:I,2,0)</f>
        <v>Renaissance Oil Corp</v>
      </c>
      <c r="C918" s="59" t="s">
        <v>245</v>
      </c>
      <c r="D918" s="60" t="s">
        <v>196</v>
      </c>
      <c r="E918" s="61">
        <v>7921.17</v>
      </c>
    </row>
    <row r="919" spans="1:5" x14ac:dyDescent="0.35">
      <c r="A919" s="59" t="s">
        <v>22</v>
      </c>
      <c r="B919" s="59" t="str">
        <f>+VLOOKUP(Tabla1[[#This Row],[Contrato]],H:I,2,0)</f>
        <v>Renaissance Oil Corp</v>
      </c>
      <c r="C919" s="59" t="s">
        <v>245</v>
      </c>
      <c r="D919" s="60" t="s">
        <v>199</v>
      </c>
      <c r="E919" s="61">
        <v>58959.039999999994</v>
      </c>
    </row>
    <row r="920" spans="1:5" x14ac:dyDescent="0.35">
      <c r="A920" s="59" t="s">
        <v>22</v>
      </c>
      <c r="B920" s="59" t="str">
        <f>+VLOOKUP(Tabla1[[#This Row],[Contrato]],H:I,2,0)</f>
        <v>Renaissance Oil Corp</v>
      </c>
      <c r="C920" s="59" t="s">
        <v>245</v>
      </c>
      <c r="D920" s="60" t="s">
        <v>200</v>
      </c>
      <c r="E920" s="61">
        <v>2332.31</v>
      </c>
    </row>
    <row r="921" spans="1:5" x14ac:dyDescent="0.35">
      <c r="A921" s="59" t="s">
        <v>22</v>
      </c>
      <c r="B921" s="59" t="str">
        <f>+VLOOKUP(Tabla1[[#This Row],[Contrato]],H:I,2,0)</f>
        <v>Renaissance Oil Corp</v>
      </c>
      <c r="C921" s="59" t="s">
        <v>245</v>
      </c>
      <c r="D921" s="60" t="s">
        <v>201</v>
      </c>
      <c r="E921" s="61">
        <v>2332.31</v>
      </c>
    </row>
    <row r="922" spans="1:5" x14ac:dyDescent="0.35">
      <c r="A922" s="59" t="s">
        <v>22</v>
      </c>
      <c r="B922" s="59" t="str">
        <f>+VLOOKUP(Tabla1[[#This Row],[Contrato]],H:I,2,0)</f>
        <v>Renaissance Oil Corp</v>
      </c>
      <c r="C922" s="59" t="s">
        <v>245</v>
      </c>
      <c r="D922" s="60" t="s">
        <v>267</v>
      </c>
      <c r="E922" s="61">
        <v>813.45192272539703</v>
      </c>
    </row>
    <row r="923" spans="1:5" x14ac:dyDescent="0.35">
      <c r="A923" s="59" t="s">
        <v>79</v>
      </c>
      <c r="B923" s="59" t="str">
        <f>+VLOOKUP(Tabla1[[#This Row],[Contrato]],H:I,2,0)</f>
        <v xml:space="preserve">Roma Energy México </v>
      </c>
      <c r="C923" s="59" t="s">
        <v>242</v>
      </c>
      <c r="D923" s="60" t="s">
        <v>214</v>
      </c>
      <c r="E923" s="61">
        <v>61782.539999999994</v>
      </c>
    </row>
    <row r="924" spans="1:5" x14ac:dyDescent="0.35">
      <c r="A924" s="59" t="s">
        <v>79</v>
      </c>
      <c r="B924" s="59" t="str">
        <f>+VLOOKUP(Tabla1[[#This Row],[Contrato]],H:I,2,0)</f>
        <v xml:space="preserve">Roma Energy México </v>
      </c>
      <c r="C924" s="59" t="s">
        <v>242</v>
      </c>
      <c r="D924" s="60" t="s">
        <v>215</v>
      </c>
      <c r="E924" s="61">
        <v>124417.76000000001</v>
      </c>
    </row>
    <row r="925" spans="1:5" x14ac:dyDescent="0.35">
      <c r="A925" s="59" t="s">
        <v>79</v>
      </c>
      <c r="B925" s="59" t="str">
        <f>+VLOOKUP(Tabla1[[#This Row],[Contrato]],H:I,2,0)</f>
        <v xml:space="preserve">Roma Energy México </v>
      </c>
      <c r="C925" s="59" t="s">
        <v>242</v>
      </c>
      <c r="D925" s="60" t="s">
        <v>219</v>
      </c>
      <c r="E925" s="61">
        <v>480.56516288927224</v>
      </c>
    </row>
    <row r="926" spans="1:5" x14ac:dyDescent="0.35">
      <c r="A926" s="59" t="s">
        <v>79</v>
      </c>
      <c r="B926" s="59" t="str">
        <f>+VLOOKUP(Tabla1[[#This Row],[Contrato]],H:I,2,0)</f>
        <v xml:space="preserve">Roma Energy México </v>
      </c>
      <c r="C926" s="59" t="s">
        <v>242</v>
      </c>
      <c r="D926" s="60" t="s">
        <v>220</v>
      </c>
      <c r="E926" s="61">
        <v>56918.099709039023</v>
      </c>
    </row>
    <row r="927" spans="1:5" x14ac:dyDescent="0.35">
      <c r="A927" s="59" t="s">
        <v>79</v>
      </c>
      <c r="B927" s="59" t="str">
        <f>+VLOOKUP(Tabla1[[#This Row],[Contrato]],H:I,2,0)</f>
        <v xml:space="preserve">Roma Energy México </v>
      </c>
      <c r="C927" s="59" t="s">
        <v>242</v>
      </c>
      <c r="D927" s="60" t="s">
        <v>240</v>
      </c>
      <c r="E927" s="61">
        <v>87580.733812916777</v>
      </c>
    </row>
    <row r="928" spans="1:5" x14ac:dyDescent="0.35">
      <c r="A928" s="59" t="s">
        <v>79</v>
      </c>
      <c r="B928" s="59" t="str">
        <f>+VLOOKUP(Tabla1[[#This Row],[Contrato]],H:I,2,0)</f>
        <v xml:space="preserve">Roma Energy México </v>
      </c>
      <c r="C928" s="59" t="s">
        <v>242</v>
      </c>
      <c r="D928" s="60" t="s">
        <v>259</v>
      </c>
      <c r="E928" s="61">
        <v>359.16581276018366</v>
      </c>
    </row>
    <row r="929" spans="1:5" x14ac:dyDescent="0.35">
      <c r="A929" s="59" t="s">
        <v>79</v>
      </c>
      <c r="B929" s="59" t="str">
        <f>+VLOOKUP(Tabla1[[#This Row],[Contrato]],H:I,2,0)</f>
        <v xml:space="preserve">Roma Energy México </v>
      </c>
      <c r="C929" s="59" t="s">
        <v>242</v>
      </c>
      <c r="D929" s="60" t="s">
        <v>260</v>
      </c>
      <c r="E929" s="61">
        <v>1383.2098299726963</v>
      </c>
    </row>
    <row r="930" spans="1:5" x14ac:dyDescent="0.35">
      <c r="A930" s="59" t="s">
        <v>79</v>
      </c>
      <c r="B930" s="59" t="str">
        <f>+VLOOKUP(Tabla1[[#This Row],[Contrato]],H:I,2,0)</f>
        <v xml:space="preserve">Roma Energy México </v>
      </c>
      <c r="C930" s="59" t="s">
        <v>242</v>
      </c>
      <c r="D930" s="60" t="s">
        <v>267</v>
      </c>
      <c r="E930" s="61">
        <v>193.39514540979769</v>
      </c>
    </row>
    <row r="931" spans="1:5" x14ac:dyDescent="0.35">
      <c r="A931" s="59" t="s">
        <v>79</v>
      </c>
      <c r="B931" s="59" t="str">
        <f>+VLOOKUP(Tabla1[[#This Row],[Contrato]],H:I,2,0)</f>
        <v xml:space="preserve">Roma Energy México </v>
      </c>
      <c r="C931" s="59" t="s">
        <v>242</v>
      </c>
      <c r="D931" s="60" t="s">
        <v>280</v>
      </c>
      <c r="E931" s="61">
        <v>139.48205023757293</v>
      </c>
    </row>
    <row r="932" spans="1:5" x14ac:dyDescent="0.35">
      <c r="A932" s="59" t="s">
        <v>23</v>
      </c>
      <c r="B932" s="59" t="str">
        <f>+VLOOKUP(Tabla1[[#This Row],[Contrato]],H:I,2,0)</f>
        <v>Servicios de Extracción Petrolera Lifting de México</v>
      </c>
      <c r="C932" s="59" t="s">
        <v>242</v>
      </c>
      <c r="D932" s="60" t="s">
        <v>196</v>
      </c>
      <c r="E932" s="61">
        <v>9969.4399999999987</v>
      </c>
    </row>
    <row r="933" spans="1:5" x14ac:dyDescent="0.35">
      <c r="A933" s="59" t="s">
        <v>23</v>
      </c>
      <c r="B933" s="59" t="str">
        <f>+VLOOKUP(Tabla1[[#This Row],[Contrato]],H:I,2,0)</f>
        <v>Servicios de Extracción Petrolera Lifting de México</v>
      </c>
      <c r="C933" s="59" t="s">
        <v>242</v>
      </c>
      <c r="D933" s="60" t="s">
        <v>197</v>
      </c>
      <c r="E933" s="61">
        <v>674.31</v>
      </c>
    </row>
    <row r="934" spans="1:5" x14ac:dyDescent="0.35">
      <c r="A934" s="59" t="s">
        <v>23</v>
      </c>
      <c r="B934" s="59" t="str">
        <f>+VLOOKUP(Tabla1[[#This Row],[Contrato]],H:I,2,0)</f>
        <v>Servicios de Extracción Petrolera Lifting de México</v>
      </c>
      <c r="C934" s="59" t="s">
        <v>242</v>
      </c>
      <c r="D934" s="60" t="s">
        <v>198</v>
      </c>
      <c r="E934" s="61">
        <v>4695.79</v>
      </c>
    </row>
    <row r="935" spans="1:5" x14ac:dyDescent="0.35">
      <c r="A935" s="59" t="s">
        <v>23</v>
      </c>
      <c r="B935" s="59" t="str">
        <f>+VLOOKUP(Tabla1[[#This Row],[Contrato]],H:I,2,0)</f>
        <v>Servicios de Extracción Petrolera Lifting de México</v>
      </c>
      <c r="C935" s="59" t="s">
        <v>242</v>
      </c>
      <c r="D935" s="60" t="s">
        <v>208</v>
      </c>
      <c r="E935" s="61">
        <v>116932.57654451982</v>
      </c>
    </row>
    <row r="936" spans="1:5" x14ac:dyDescent="0.35">
      <c r="A936" s="59" t="s">
        <v>23</v>
      </c>
      <c r="B936" s="59" t="str">
        <f>+VLOOKUP(Tabla1[[#This Row],[Contrato]],H:I,2,0)</f>
        <v>Servicios de Extracción Petrolera Lifting de México</v>
      </c>
      <c r="C936" s="59" t="s">
        <v>242</v>
      </c>
      <c r="D936" s="60" t="s">
        <v>209</v>
      </c>
      <c r="E936" s="61">
        <v>501204.13094878703</v>
      </c>
    </row>
    <row r="937" spans="1:5" x14ac:dyDescent="0.35">
      <c r="A937" s="59" t="s">
        <v>23</v>
      </c>
      <c r="B937" s="59" t="str">
        <f>+VLOOKUP(Tabla1[[#This Row],[Contrato]],H:I,2,0)</f>
        <v>Servicios de Extracción Petrolera Lifting de México</v>
      </c>
      <c r="C937" s="59" t="s">
        <v>242</v>
      </c>
      <c r="D937" s="60" t="s">
        <v>210</v>
      </c>
      <c r="E937" s="61">
        <v>397555.97717286547</v>
      </c>
    </row>
    <row r="938" spans="1:5" x14ac:dyDescent="0.35">
      <c r="A938" s="59" t="s">
        <v>23</v>
      </c>
      <c r="B938" s="59" t="str">
        <f>+VLOOKUP(Tabla1[[#This Row],[Contrato]],H:I,2,0)</f>
        <v>Servicios de Extracción Petrolera Lifting de México</v>
      </c>
      <c r="C938" s="59" t="s">
        <v>242</v>
      </c>
      <c r="D938" s="60" t="s">
        <v>211</v>
      </c>
      <c r="E938" s="61">
        <v>516208.95021075325</v>
      </c>
    </row>
    <row r="939" spans="1:5" x14ac:dyDescent="0.35">
      <c r="A939" s="59" t="s">
        <v>23</v>
      </c>
      <c r="B939" s="59" t="str">
        <f>+VLOOKUP(Tabla1[[#This Row],[Contrato]],H:I,2,0)</f>
        <v>Servicios de Extracción Petrolera Lifting de México</v>
      </c>
      <c r="C939" s="59" t="s">
        <v>242</v>
      </c>
      <c r="D939" s="60" t="s">
        <v>212</v>
      </c>
      <c r="E939" s="61">
        <v>116902.75917049771</v>
      </c>
    </row>
    <row r="940" spans="1:5" x14ac:dyDescent="0.35">
      <c r="A940" s="59" t="s">
        <v>23</v>
      </c>
      <c r="B940" s="59" t="str">
        <f>+VLOOKUP(Tabla1[[#This Row],[Contrato]],H:I,2,0)</f>
        <v>Servicios de Extracción Petrolera Lifting de México</v>
      </c>
      <c r="C940" s="59" t="s">
        <v>242</v>
      </c>
      <c r="D940" s="60" t="s">
        <v>213</v>
      </c>
      <c r="E940" s="61">
        <v>3225.2181244611634</v>
      </c>
    </row>
    <row r="941" spans="1:5" x14ac:dyDescent="0.35">
      <c r="A941" s="59" t="s">
        <v>23</v>
      </c>
      <c r="B941" s="59" t="str">
        <f>+VLOOKUP(Tabla1[[#This Row],[Contrato]],H:I,2,0)</f>
        <v>Servicios de Extracción Petrolera Lifting de México</v>
      </c>
      <c r="C941" s="59" t="s">
        <v>242</v>
      </c>
      <c r="D941" s="60" t="s">
        <v>214</v>
      </c>
      <c r="E941" s="61">
        <v>45146.20855430892</v>
      </c>
    </row>
    <row r="942" spans="1:5" x14ac:dyDescent="0.35">
      <c r="A942" s="59" t="s">
        <v>23</v>
      </c>
      <c r="B942" s="59" t="str">
        <f>+VLOOKUP(Tabla1[[#This Row],[Contrato]],H:I,2,0)</f>
        <v>Servicios de Extracción Petrolera Lifting de México</v>
      </c>
      <c r="C942" s="59" t="s">
        <v>242</v>
      </c>
      <c r="D942" s="60" t="s">
        <v>215</v>
      </c>
      <c r="E942" s="61">
        <v>16138.225422538428</v>
      </c>
    </row>
    <row r="943" spans="1:5" x14ac:dyDescent="0.35">
      <c r="A943" s="59" t="s">
        <v>23</v>
      </c>
      <c r="B943" s="59" t="str">
        <f>+VLOOKUP(Tabla1[[#This Row],[Contrato]],H:I,2,0)</f>
        <v>Servicios de Extracción Petrolera Lifting de México</v>
      </c>
      <c r="C943" s="59" t="s">
        <v>242</v>
      </c>
      <c r="D943" s="60" t="s">
        <v>216</v>
      </c>
      <c r="E943" s="61">
        <v>456.97229163013441</v>
      </c>
    </row>
    <row r="944" spans="1:5" x14ac:dyDescent="0.35">
      <c r="A944" s="59" t="s">
        <v>23</v>
      </c>
      <c r="B944" s="59" t="str">
        <f>+VLOOKUP(Tabla1[[#This Row],[Contrato]],H:I,2,0)</f>
        <v>Servicios de Extracción Petrolera Lifting de México</v>
      </c>
      <c r="C944" s="59" t="s">
        <v>242</v>
      </c>
      <c r="D944" s="60" t="s">
        <v>217</v>
      </c>
      <c r="E944" s="61">
        <v>2727.9784454040891</v>
      </c>
    </row>
    <row r="945" spans="1:5" x14ac:dyDescent="0.35">
      <c r="A945" s="59" t="s">
        <v>23</v>
      </c>
      <c r="B945" s="59" t="str">
        <f>+VLOOKUP(Tabla1[[#This Row],[Contrato]],H:I,2,0)</f>
        <v>Servicios de Extracción Petrolera Lifting de México</v>
      </c>
      <c r="C945" s="59" t="s">
        <v>242</v>
      </c>
      <c r="D945" s="60" t="s">
        <v>218</v>
      </c>
      <c r="E945" s="61">
        <v>1969.8284330599695</v>
      </c>
    </row>
    <row r="946" spans="1:5" x14ac:dyDescent="0.35">
      <c r="A946" s="59" t="s">
        <v>23</v>
      </c>
      <c r="B946" s="59" t="str">
        <f>+VLOOKUP(Tabla1[[#This Row],[Contrato]],H:I,2,0)</f>
        <v>Servicios de Extracción Petrolera Lifting de México</v>
      </c>
      <c r="C946" s="59" t="s">
        <v>242</v>
      </c>
      <c r="D946" s="60" t="s">
        <v>219</v>
      </c>
      <c r="E946" s="61">
        <v>83717.360739483076</v>
      </c>
    </row>
    <row r="947" spans="1:5" x14ac:dyDescent="0.35">
      <c r="A947" s="59" t="s">
        <v>23</v>
      </c>
      <c r="B947" s="59" t="str">
        <f>+VLOOKUP(Tabla1[[#This Row],[Contrato]],H:I,2,0)</f>
        <v>Servicios de Extracción Petrolera Lifting de México</v>
      </c>
      <c r="C947" s="59" t="s">
        <v>244</v>
      </c>
      <c r="D947" s="60" t="s">
        <v>207</v>
      </c>
      <c r="E947" s="61">
        <v>274580.95</v>
      </c>
    </row>
    <row r="948" spans="1:5" x14ac:dyDescent="0.35">
      <c r="A948" s="59" t="s">
        <v>23</v>
      </c>
      <c r="B948" s="59" t="str">
        <f>+VLOOKUP(Tabla1[[#This Row],[Contrato]],H:I,2,0)</f>
        <v>Servicios de Extracción Petrolera Lifting de México</v>
      </c>
      <c r="C948" s="59" t="s">
        <v>244</v>
      </c>
      <c r="D948" s="60" t="s">
        <v>208</v>
      </c>
      <c r="E948" s="61">
        <v>90308.71</v>
      </c>
    </row>
    <row r="949" spans="1:5" x14ac:dyDescent="0.35">
      <c r="A949" s="59" t="s">
        <v>23</v>
      </c>
      <c r="B949" s="59" t="str">
        <f>+VLOOKUP(Tabla1[[#This Row],[Contrato]],H:I,2,0)</f>
        <v>Servicios de Extracción Petrolera Lifting de México</v>
      </c>
      <c r="C949" s="59" t="s">
        <v>244</v>
      </c>
      <c r="D949" s="60" t="s">
        <v>209</v>
      </c>
      <c r="E949" s="61">
        <v>501036.49113522185</v>
      </c>
    </row>
    <row r="950" spans="1:5" x14ac:dyDescent="0.35">
      <c r="A950" s="59" t="s">
        <v>23</v>
      </c>
      <c r="B950" s="59" t="str">
        <f>+VLOOKUP(Tabla1[[#This Row],[Contrato]],H:I,2,0)</f>
        <v>Servicios de Extracción Petrolera Lifting de México</v>
      </c>
      <c r="C950" s="59" t="s">
        <v>244</v>
      </c>
      <c r="D950" s="60" t="s">
        <v>210</v>
      </c>
      <c r="E950" s="61">
        <v>58389.991419894839</v>
      </c>
    </row>
    <row r="951" spans="1:5" x14ac:dyDescent="0.35">
      <c r="A951" s="59" t="s">
        <v>23</v>
      </c>
      <c r="B951" s="59" t="str">
        <f>+VLOOKUP(Tabla1[[#This Row],[Contrato]],H:I,2,0)</f>
        <v>Servicios de Extracción Petrolera Lifting de México</v>
      </c>
      <c r="C951" s="59" t="s">
        <v>244</v>
      </c>
      <c r="D951" s="60" t="s">
        <v>211</v>
      </c>
      <c r="E951" s="61">
        <v>392067.17747398699</v>
      </c>
    </row>
    <row r="952" spans="1:5" x14ac:dyDescent="0.35">
      <c r="A952" s="59" t="s">
        <v>24</v>
      </c>
      <c r="B952" s="59" t="str">
        <f>+VLOOKUP(Tabla1[[#This Row],[Contrato]],H:I,2,0)</f>
        <v>Strata CPB</v>
      </c>
      <c r="C952" s="59" t="s">
        <v>244</v>
      </c>
      <c r="D952" s="60" t="s">
        <v>234</v>
      </c>
      <c r="E952" s="61">
        <v>8658.48</v>
      </c>
    </row>
    <row r="953" spans="1:5" x14ac:dyDescent="0.35">
      <c r="A953" s="59" t="s">
        <v>24</v>
      </c>
      <c r="B953" s="59" t="str">
        <f>+VLOOKUP(Tabla1[[#This Row],[Contrato]],H:I,2,0)</f>
        <v>Strata CPB</v>
      </c>
      <c r="C953" s="59" t="s">
        <v>244</v>
      </c>
      <c r="D953" s="60" t="s">
        <v>235</v>
      </c>
      <c r="E953" s="61">
        <v>17664.46</v>
      </c>
    </row>
    <row r="954" spans="1:5" x14ac:dyDescent="0.35">
      <c r="A954" s="59" t="s">
        <v>24</v>
      </c>
      <c r="B954" s="59" t="str">
        <f>+VLOOKUP(Tabla1[[#This Row],[Contrato]],H:I,2,0)</f>
        <v>Strata CPB</v>
      </c>
      <c r="C954" s="59" t="s">
        <v>244</v>
      </c>
      <c r="D954" s="60" t="s">
        <v>193</v>
      </c>
      <c r="E954" s="61">
        <v>9138.82</v>
      </c>
    </row>
    <row r="955" spans="1:5" x14ac:dyDescent="0.35">
      <c r="A955" s="59" t="s">
        <v>24</v>
      </c>
      <c r="B955" s="59" t="str">
        <f>+VLOOKUP(Tabla1[[#This Row],[Contrato]],H:I,2,0)</f>
        <v>Strata CPB</v>
      </c>
      <c r="C955" s="59" t="s">
        <v>244</v>
      </c>
      <c r="D955" s="60" t="s">
        <v>195</v>
      </c>
      <c r="E955" s="61">
        <v>13223.670000000002</v>
      </c>
    </row>
    <row r="956" spans="1:5" x14ac:dyDescent="0.35">
      <c r="A956" s="59" t="s">
        <v>24</v>
      </c>
      <c r="B956" s="59" t="str">
        <f>+VLOOKUP(Tabla1[[#This Row],[Contrato]],H:I,2,0)</f>
        <v>Strata CPB</v>
      </c>
      <c r="C956" s="59" t="s">
        <v>244</v>
      </c>
      <c r="D956" s="60" t="s">
        <v>196</v>
      </c>
      <c r="E956" s="61">
        <v>4025.86</v>
      </c>
    </row>
    <row r="957" spans="1:5" x14ac:dyDescent="0.35">
      <c r="A957" s="59" t="s">
        <v>24</v>
      </c>
      <c r="B957" s="59" t="str">
        <f>+VLOOKUP(Tabla1[[#This Row],[Contrato]],H:I,2,0)</f>
        <v>Strata CPB</v>
      </c>
      <c r="C957" s="59" t="s">
        <v>245</v>
      </c>
      <c r="D957" s="60" t="s">
        <v>225</v>
      </c>
      <c r="E957" s="61">
        <v>2355.9499999999998</v>
      </c>
    </row>
    <row r="958" spans="1:5" x14ac:dyDescent="0.35">
      <c r="A958" s="59" t="s">
        <v>24</v>
      </c>
      <c r="B958" s="59" t="str">
        <f>+VLOOKUP(Tabla1[[#This Row],[Contrato]],H:I,2,0)</f>
        <v>Strata CPB</v>
      </c>
      <c r="C958" s="59" t="s">
        <v>245</v>
      </c>
      <c r="D958" s="60" t="s">
        <v>226</v>
      </c>
      <c r="E958" s="61">
        <v>790.97</v>
      </c>
    </row>
    <row r="959" spans="1:5" x14ac:dyDescent="0.35">
      <c r="A959" s="59" t="s">
        <v>24</v>
      </c>
      <c r="B959" s="59" t="str">
        <f>+VLOOKUP(Tabla1[[#This Row],[Contrato]],H:I,2,0)</f>
        <v>Strata CPB</v>
      </c>
      <c r="C959" s="59" t="s">
        <v>245</v>
      </c>
      <c r="D959" s="60" t="s">
        <v>227</v>
      </c>
      <c r="E959" s="61">
        <v>87419.530000000028</v>
      </c>
    </row>
    <row r="960" spans="1:5" x14ac:dyDescent="0.35">
      <c r="A960" s="59" t="s">
        <v>24</v>
      </c>
      <c r="B960" s="59" t="str">
        <f>+VLOOKUP(Tabla1[[#This Row],[Contrato]],H:I,2,0)</f>
        <v>Strata CPB</v>
      </c>
      <c r="C960" s="59" t="s">
        <v>245</v>
      </c>
      <c r="D960" s="60" t="s">
        <v>228</v>
      </c>
      <c r="E960" s="61">
        <v>118500.84999999993</v>
      </c>
    </row>
    <row r="961" spans="1:5" x14ac:dyDescent="0.35">
      <c r="A961" s="59" t="s">
        <v>24</v>
      </c>
      <c r="B961" s="59" t="str">
        <f>+VLOOKUP(Tabla1[[#This Row],[Contrato]],H:I,2,0)</f>
        <v>Strata CPB</v>
      </c>
      <c r="C961" s="59" t="s">
        <v>245</v>
      </c>
      <c r="D961" s="60" t="s">
        <v>229</v>
      </c>
      <c r="E961" s="61">
        <v>127015.10999999999</v>
      </c>
    </row>
    <row r="962" spans="1:5" x14ac:dyDescent="0.35">
      <c r="A962" s="59" t="s">
        <v>24</v>
      </c>
      <c r="B962" s="59" t="str">
        <f>+VLOOKUP(Tabla1[[#This Row],[Contrato]],H:I,2,0)</f>
        <v>Strata CPB</v>
      </c>
      <c r="C962" s="59" t="s">
        <v>245</v>
      </c>
      <c r="D962" s="60" t="s">
        <v>230</v>
      </c>
      <c r="E962" s="61">
        <v>88622.460000000036</v>
      </c>
    </row>
    <row r="963" spans="1:5" x14ac:dyDescent="0.35">
      <c r="A963" s="59" t="s">
        <v>24</v>
      </c>
      <c r="B963" s="59" t="str">
        <f>+VLOOKUP(Tabla1[[#This Row],[Contrato]],H:I,2,0)</f>
        <v>Strata CPB</v>
      </c>
      <c r="C963" s="59" t="s">
        <v>245</v>
      </c>
      <c r="D963" s="60" t="s">
        <v>231</v>
      </c>
      <c r="E963" s="61">
        <v>59721.600000000028</v>
      </c>
    </row>
    <row r="964" spans="1:5" x14ac:dyDescent="0.35">
      <c r="A964" s="59" t="s">
        <v>24</v>
      </c>
      <c r="B964" s="59" t="str">
        <f>+VLOOKUP(Tabla1[[#This Row],[Contrato]],H:I,2,0)</f>
        <v>Strata CPB</v>
      </c>
      <c r="C964" s="59" t="s">
        <v>245</v>
      </c>
      <c r="D964" s="60" t="s">
        <v>232</v>
      </c>
      <c r="E964" s="61">
        <v>223060.79000000012</v>
      </c>
    </row>
    <row r="965" spans="1:5" x14ac:dyDescent="0.35">
      <c r="A965" s="59" t="s">
        <v>24</v>
      </c>
      <c r="B965" s="59" t="str">
        <f>+VLOOKUP(Tabla1[[#This Row],[Contrato]],H:I,2,0)</f>
        <v>Strata CPB</v>
      </c>
      <c r="C965" s="59" t="s">
        <v>245</v>
      </c>
      <c r="D965" s="60" t="s">
        <v>233</v>
      </c>
      <c r="E965" s="61">
        <v>137605.57999999978</v>
      </c>
    </row>
    <row r="966" spans="1:5" x14ac:dyDescent="0.35">
      <c r="A966" s="59" t="s">
        <v>24</v>
      </c>
      <c r="B966" s="59" t="str">
        <f>+VLOOKUP(Tabla1[[#This Row],[Contrato]],H:I,2,0)</f>
        <v>Strata CPB</v>
      </c>
      <c r="C966" s="59" t="s">
        <v>245</v>
      </c>
      <c r="D966" s="60" t="s">
        <v>234</v>
      </c>
      <c r="E966" s="61">
        <v>158391.56000000008</v>
      </c>
    </row>
    <row r="967" spans="1:5" x14ac:dyDescent="0.35">
      <c r="A967" s="59" t="s">
        <v>24</v>
      </c>
      <c r="B967" s="59" t="str">
        <f>+VLOOKUP(Tabla1[[#This Row],[Contrato]],H:I,2,0)</f>
        <v>Strata CPB</v>
      </c>
      <c r="C967" s="59" t="s">
        <v>245</v>
      </c>
      <c r="D967" s="60" t="s">
        <v>235</v>
      </c>
      <c r="E967" s="61">
        <v>58330.039999999943</v>
      </c>
    </row>
    <row r="968" spans="1:5" x14ac:dyDescent="0.35">
      <c r="A968" s="59" t="s">
        <v>24</v>
      </c>
      <c r="B968" s="59" t="str">
        <f>+VLOOKUP(Tabla1[[#This Row],[Contrato]],H:I,2,0)</f>
        <v>Strata CPB</v>
      </c>
      <c r="C968" s="59" t="s">
        <v>245</v>
      </c>
      <c r="D968" s="60" t="s">
        <v>193</v>
      </c>
      <c r="E968" s="61">
        <v>98719.06</v>
      </c>
    </row>
    <row r="969" spans="1:5" x14ac:dyDescent="0.35">
      <c r="A969" s="59" t="s">
        <v>24</v>
      </c>
      <c r="B969" s="59" t="str">
        <f>+VLOOKUP(Tabla1[[#This Row],[Contrato]],H:I,2,0)</f>
        <v>Strata CPB</v>
      </c>
      <c r="C969" s="59" t="s">
        <v>245</v>
      </c>
      <c r="D969" s="60" t="s">
        <v>194</v>
      </c>
      <c r="E969" s="61">
        <v>74187.010000000024</v>
      </c>
    </row>
    <row r="970" spans="1:5" x14ac:dyDescent="0.35">
      <c r="A970" s="59" t="s">
        <v>24</v>
      </c>
      <c r="B970" s="59" t="str">
        <f>+VLOOKUP(Tabla1[[#This Row],[Contrato]],H:I,2,0)</f>
        <v>Strata CPB</v>
      </c>
      <c r="C970" s="59" t="s">
        <v>245</v>
      </c>
      <c r="D970" s="60" t="s">
        <v>195</v>
      </c>
      <c r="E970" s="61">
        <v>78436.080000000089</v>
      </c>
    </row>
    <row r="971" spans="1:5" x14ac:dyDescent="0.35">
      <c r="A971" s="59" t="s">
        <v>24</v>
      </c>
      <c r="B971" s="59" t="str">
        <f>+VLOOKUP(Tabla1[[#This Row],[Contrato]],H:I,2,0)</f>
        <v>Strata CPB</v>
      </c>
      <c r="C971" s="59" t="s">
        <v>245</v>
      </c>
      <c r="D971" s="60" t="s">
        <v>196</v>
      </c>
      <c r="E971" s="61">
        <v>147286.34999999998</v>
      </c>
    </row>
    <row r="972" spans="1:5" x14ac:dyDescent="0.35">
      <c r="A972" s="59" t="s">
        <v>24</v>
      </c>
      <c r="B972" s="59" t="str">
        <f>+VLOOKUP(Tabla1[[#This Row],[Contrato]],H:I,2,0)</f>
        <v>Strata CPB</v>
      </c>
      <c r="C972" s="59" t="s">
        <v>245</v>
      </c>
      <c r="D972" s="60" t="s">
        <v>197</v>
      </c>
      <c r="E972" s="61">
        <v>93477.460000000108</v>
      </c>
    </row>
    <row r="973" spans="1:5" x14ac:dyDescent="0.35">
      <c r="A973" s="59" t="s">
        <v>24</v>
      </c>
      <c r="B973" s="59" t="str">
        <f>+VLOOKUP(Tabla1[[#This Row],[Contrato]],H:I,2,0)</f>
        <v>Strata CPB</v>
      </c>
      <c r="C973" s="59" t="s">
        <v>245</v>
      </c>
      <c r="D973" s="60" t="s">
        <v>198</v>
      </c>
      <c r="E973" s="61">
        <v>34300.93</v>
      </c>
    </row>
    <row r="974" spans="1:5" x14ac:dyDescent="0.35">
      <c r="A974" s="59" t="s">
        <v>24</v>
      </c>
      <c r="B974" s="59" t="str">
        <f>+VLOOKUP(Tabla1[[#This Row],[Contrato]],H:I,2,0)</f>
        <v>Strata CPB</v>
      </c>
      <c r="C974" s="59" t="s">
        <v>245</v>
      </c>
      <c r="D974" s="60" t="s">
        <v>199</v>
      </c>
      <c r="E974" s="61">
        <v>34586.760000000046</v>
      </c>
    </row>
    <row r="975" spans="1:5" x14ac:dyDescent="0.35">
      <c r="A975" s="59" t="s">
        <v>24</v>
      </c>
      <c r="B975" s="59" t="str">
        <f>+VLOOKUP(Tabla1[[#This Row],[Contrato]],H:I,2,0)</f>
        <v>Strata CPB</v>
      </c>
      <c r="C975" s="59" t="s">
        <v>245</v>
      </c>
      <c r="D975" s="60" t="s">
        <v>200</v>
      </c>
      <c r="E975" s="61">
        <v>95167.709999999919</v>
      </c>
    </row>
    <row r="976" spans="1:5" x14ac:dyDescent="0.35">
      <c r="A976" s="59" t="s">
        <v>24</v>
      </c>
      <c r="B976" s="59" t="str">
        <f>+VLOOKUP(Tabla1[[#This Row],[Contrato]],H:I,2,0)</f>
        <v>Strata CPB</v>
      </c>
      <c r="C976" s="59" t="s">
        <v>245</v>
      </c>
      <c r="D976" s="60" t="s">
        <v>201</v>
      </c>
      <c r="E976" s="61">
        <v>138129.98999999996</v>
      </c>
    </row>
    <row r="977" spans="1:5" x14ac:dyDescent="0.35">
      <c r="A977" s="59" t="s">
        <v>24</v>
      </c>
      <c r="B977" s="59" t="str">
        <f>+VLOOKUP(Tabla1[[#This Row],[Contrato]],H:I,2,0)</f>
        <v>Strata CPB</v>
      </c>
      <c r="C977" s="59" t="s">
        <v>245</v>
      </c>
      <c r="D977" s="60" t="s">
        <v>202</v>
      </c>
      <c r="E977" s="61">
        <v>101522.90999999992</v>
      </c>
    </row>
    <row r="978" spans="1:5" x14ac:dyDescent="0.35">
      <c r="A978" s="59" t="s">
        <v>24</v>
      </c>
      <c r="B978" s="59" t="str">
        <f>+VLOOKUP(Tabla1[[#This Row],[Contrato]],H:I,2,0)</f>
        <v>Strata CPB</v>
      </c>
      <c r="C978" s="59" t="s">
        <v>245</v>
      </c>
      <c r="D978" s="60" t="s">
        <v>203</v>
      </c>
      <c r="E978" s="61">
        <v>61477.169999999947</v>
      </c>
    </row>
    <row r="979" spans="1:5" x14ac:dyDescent="0.35">
      <c r="A979" s="59" t="s">
        <v>24</v>
      </c>
      <c r="B979" s="59" t="str">
        <f>+VLOOKUP(Tabla1[[#This Row],[Contrato]],H:I,2,0)</f>
        <v>Strata CPB</v>
      </c>
      <c r="C979" s="59" t="s">
        <v>245</v>
      </c>
      <c r="D979" s="60" t="s">
        <v>204</v>
      </c>
      <c r="E979" s="61">
        <v>162112.28000000006</v>
      </c>
    </row>
    <row r="980" spans="1:5" x14ac:dyDescent="0.35">
      <c r="A980" s="59" t="s">
        <v>24</v>
      </c>
      <c r="B980" s="59" t="str">
        <f>+VLOOKUP(Tabla1[[#This Row],[Contrato]],H:I,2,0)</f>
        <v>Strata CPB</v>
      </c>
      <c r="C980" s="59" t="s">
        <v>245</v>
      </c>
      <c r="D980" s="60" t="s">
        <v>205</v>
      </c>
      <c r="E980" s="61">
        <v>84603.169999999896</v>
      </c>
    </row>
    <row r="981" spans="1:5" x14ac:dyDescent="0.35">
      <c r="A981" s="59" t="s">
        <v>24</v>
      </c>
      <c r="B981" s="59" t="str">
        <f>+VLOOKUP(Tabla1[[#This Row],[Contrato]],H:I,2,0)</f>
        <v>Strata CPB</v>
      </c>
      <c r="C981" s="59" t="s">
        <v>245</v>
      </c>
      <c r="D981" s="60" t="s">
        <v>206</v>
      </c>
      <c r="E981" s="61">
        <v>52800.650000000031</v>
      </c>
    </row>
    <row r="982" spans="1:5" x14ac:dyDescent="0.35">
      <c r="A982" s="59" t="s">
        <v>24</v>
      </c>
      <c r="B982" s="59" t="str">
        <f>+VLOOKUP(Tabla1[[#This Row],[Contrato]],H:I,2,0)</f>
        <v>Strata CPB</v>
      </c>
      <c r="C982" s="59" t="s">
        <v>245</v>
      </c>
      <c r="D982" s="60" t="s">
        <v>207</v>
      </c>
      <c r="E982" s="61">
        <v>63685.029999999948</v>
      </c>
    </row>
    <row r="983" spans="1:5" x14ac:dyDescent="0.35">
      <c r="A983" s="59" t="s">
        <v>24</v>
      </c>
      <c r="B983" s="59" t="str">
        <f>+VLOOKUP(Tabla1[[#This Row],[Contrato]],H:I,2,0)</f>
        <v>Strata CPB</v>
      </c>
      <c r="C983" s="59" t="s">
        <v>245</v>
      </c>
      <c r="D983" s="60" t="s">
        <v>208</v>
      </c>
      <c r="E983" s="61">
        <v>27680.628589856755</v>
      </c>
    </row>
    <row r="984" spans="1:5" x14ac:dyDescent="0.35">
      <c r="A984" s="59" t="s">
        <v>24</v>
      </c>
      <c r="B984" s="59" t="str">
        <f>+VLOOKUP(Tabla1[[#This Row],[Contrato]],H:I,2,0)</f>
        <v>Strata CPB</v>
      </c>
      <c r="C984" s="59" t="s">
        <v>245</v>
      </c>
      <c r="D984" s="60" t="s">
        <v>209</v>
      </c>
      <c r="E984" s="61">
        <v>34097.510859835107</v>
      </c>
    </row>
    <row r="985" spans="1:5" x14ac:dyDescent="0.35">
      <c r="A985" s="59" t="s">
        <v>24</v>
      </c>
      <c r="B985" s="59" t="str">
        <f>+VLOOKUP(Tabla1[[#This Row],[Contrato]],H:I,2,0)</f>
        <v>Strata CPB</v>
      </c>
      <c r="C985" s="59" t="s">
        <v>245</v>
      </c>
      <c r="D985" s="60" t="s">
        <v>210</v>
      </c>
      <c r="E985" s="61">
        <v>26487.349774485461</v>
      </c>
    </row>
    <row r="986" spans="1:5" x14ac:dyDescent="0.35">
      <c r="A986" s="59" t="s">
        <v>24</v>
      </c>
      <c r="B986" s="59" t="str">
        <f>+VLOOKUP(Tabla1[[#This Row],[Contrato]],H:I,2,0)</f>
        <v>Strata CPB</v>
      </c>
      <c r="C986" s="59" t="s">
        <v>245</v>
      </c>
      <c r="D986" s="60" t="s">
        <v>211</v>
      </c>
      <c r="E986" s="61">
        <v>157431.6754305916</v>
      </c>
    </row>
    <row r="987" spans="1:5" x14ac:dyDescent="0.35">
      <c r="A987" s="59" t="s">
        <v>24</v>
      </c>
      <c r="B987" s="59" t="str">
        <f>+VLOOKUP(Tabla1[[#This Row],[Contrato]],H:I,2,0)</f>
        <v>Strata CPB</v>
      </c>
      <c r="C987" s="59" t="s">
        <v>245</v>
      </c>
      <c r="D987" s="60" t="s">
        <v>212</v>
      </c>
      <c r="E987" s="61">
        <v>18650.241079337349</v>
      </c>
    </row>
    <row r="988" spans="1:5" x14ac:dyDescent="0.35">
      <c r="A988" s="59" t="s">
        <v>24</v>
      </c>
      <c r="B988" s="59" t="str">
        <f>+VLOOKUP(Tabla1[[#This Row],[Contrato]],H:I,2,0)</f>
        <v>Strata CPB</v>
      </c>
      <c r="C988" s="59" t="s">
        <v>245</v>
      </c>
      <c r="D988" s="60" t="s">
        <v>213</v>
      </c>
      <c r="E988" s="61">
        <v>10015.816964522866</v>
      </c>
    </row>
    <row r="989" spans="1:5" x14ac:dyDescent="0.35">
      <c r="A989" s="59" t="s">
        <v>24</v>
      </c>
      <c r="B989" s="59" t="str">
        <f>+VLOOKUP(Tabla1[[#This Row],[Contrato]],H:I,2,0)</f>
        <v>Strata CPB</v>
      </c>
      <c r="C989" s="59" t="s">
        <v>245</v>
      </c>
      <c r="D989" s="60" t="s">
        <v>214</v>
      </c>
      <c r="E989" s="61">
        <v>61524.827057537019</v>
      </c>
    </row>
    <row r="990" spans="1:5" x14ac:dyDescent="0.35">
      <c r="A990" s="59" t="s">
        <v>24</v>
      </c>
      <c r="B990" s="59" t="str">
        <f>+VLOOKUP(Tabla1[[#This Row],[Contrato]],H:I,2,0)</f>
        <v>Strata CPB</v>
      </c>
      <c r="C990" s="59" t="s">
        <v>245</v>
      </c>
      <c r="D990" s="60" t="s">
        <v>215</v>
      </c>
      <c r="E990" s="61">
        <v>51387.129198782779</v>
      </c>
    </row>
    <row r="991" spans="1:5" x14ac:dyDescent="0.35">
      <c r="A991" s="59" t="s">
        <v>24</v>
      </c>
      <c r="B991" s="59" t="str">
        <f>+VLOOKUP(Tabla1[[#This Row],[Contrato]],H:I,2,0)</f>
        <v>Strata CPB</v>
      </c>
      <c r="C991" s="59" t="s">
        <v>245</v>
      </c>
      <c r="D991" s="60" t="s">
        <v>216</v>
      </c>
      <c r="E991" s="61">
        <v>6957.7905906183314</v>
      </c>
    </row>
    <row r="992" spans="1:5" x14ac:dyDescent="0.35">
      <c r="A992" s="59" t="s">
        <v>24</v>
      </c>
      <c r="B992" s="59" t="str">
        <f>+VLOOKUP(Tabla1[[#This Row],[Contrato]],H:I,2,0)</f>
        <v>Strata CPB</v>
      </c>
      <c r="C992" s="59" t="s">
        <v>245</v>
      </c>
      <c r="D992" s="60" t="s">
        <v>217</v>
      </c>
      <c r="E992" s="61">
        <v>1367.2999196754652</v>
      </c>
    </row>
    <row r="993" spans="1:5" x14ac:dyDescent="0.35">
      <c r="A993" s="59" t="s">
        <v>24</v>
      </c>
      <c r="B993" s="59" t="str">
        <f>+VLOOKUP(Tabla1[[#This Row],[Contrato]],H:I,2,0)</f>
        <v>Strata CPB</v>
      </c>
      <c r="C993" s="59" t="s">
        <v>245</v>
      </c>
      <c r="D993" s="60" t="s">
        <v>218</v>
      </c>
      <c r="E993" s="61">
        <v>11612.58573919087</v>
      </c>
    </row>
    <row r="994" spans="1:5" x14ac:dyDescent="0.35">
      <c r="A994" s="59" t="s">
        <v>24</v>
      </c>
      <c r="B994" s="59" t="str">
        <f>+VLOOKUP(Tabla1[[#This Row],[Contrato]],H:I,2,0)</f>
        <v>Strata CPB</v>
      </c>
      <c r="C994" s="59" t="s">
        <v>245</v>
      </c>
      <c r="D994" s="60" t="s">
        <v>219</v>
      </c>
      <c r="E994" s="61">
        <v>8234.8324876583447</v>
      </c>
    </row>
    <row r="995" spans="1:5" x14ac:dyDescent="0.35">
      <c r="A995" s="59" t="s">
        <v>24</v>
      </c>
      <c r="B995" s="59" t="str">
        <f>+VLOOKUP(Tabla1[[#This Row],[Contrato]],H:I,2,0)</f>
        <v>Strata CPB</v>
      </c>
      <c r="C995" s="59" t="s">
        <v>245</v>
      </c>
      <c r="D995" s="60" t="s">
        <v>220</v>
      </c>
      <c r="E995" s="61">
        <v>17917.930441215271</v>
      </c>
    </row>
    <row r="996" spans="1:5" x14ac:dyDescent="0.35">
      <c r="A996" s="59" t="s">
        <v>24</v>
      </c>
      <c r="B996" s="59" t="str">
        <f>+VLOOKUP(Tabla1[[#This Row],[Contrato]],H:I,2,0)</f>
        <v>Strata CPB</v>
      </c>
      <c r="C996" s="59" t="s">
        <v>245</v>
      </c>
      <c r="D996" s="60" t="s">
        <v>240</v>
      </c>
      <c r="E996" s="61">
        <v>10339.086725844574</v>
      </c>
    </row>
    <row r="997" spans="1:5" x14ac:dyDescent="0.35">
      <c r="A997" s="59" t="s">
        <v>24</v>
      </c>
      <c r="B997" s="59" t="str">
        <f>+VLOOKUP(Tabla1[[#This Row],[Contrato]],H:I,2,0)</f>
        <v>Strata CPB</v>
      </c>
      <c r="C997" s="59" t="s">
        <v>245</v>
      </c>
      <c r="D997" s="60" t="s">
        <v>259</v>
      </c>
      <c r="E997" s="61">
        <v>690.27328455451322</v>
      </c>
    </row>
    <row r="998" spans="1:5" x14ac:dyDescent="0.35">
      <c r="A998" s="59" t="s">
        <v>24</v>
      </c>
      <c r="B998" s="59" t="str">
        <f>+VLOOKUP(Tabla1[[#This Row],[Contrato]],H:I,2,0)</f>
        <v>Strata CPB</v>
      </c>
      <c r="C998" s="59" t="s">
        <v>245</v>
      </c>
      <c r="D998" s="60" t="s">
        <v>260</v>
      </c>
      <c r="E998" s="61">
        <v>7113.3296152421281</v>
      </c>
    </row>
    <row r="999" spans="1:5" x14ac:dyDescent="0.35">
      <c r="A999" s="59" t="s">
        <v>24</v>
      </c>
      <c r="B999" s="59" t="str">
        <f>+VLOOKUP(Tabla1[[#This Row],[Contrato]],H:I,2,0)</f>
        <v>Strata CPB</v>
      </c>
      <c r="C999" s="59" t="s">
        <v>245</v>
      </c>
      <c r="D999" s="60" t="s">
        <v>267</v>
      </c>
      <c r="E999" s="61">
        <v>1518.0111872396185</v>
      </c>
    </row>
    <row r="1000" spans="1:5" x14ac:dyDescent="0.35">
      <c r="A1000" s="59" t="s">
        <v>24</v>
      </c>
      <c r="B1000" s="59" t="str">
        <f>+VLOOKUP(Tabla1[[#This Row],[Contrato]],H:I,2,0)</f>
        <v>Strata CPB</v>
      </c>
      <c r="C1000" s="59" t="s">
        <v>245</v>
      </c>
      <c r="D1000" s="60" t="s">
        <v>280</v>
      </c>
      <c r="E1000" s="61">
        <v>534.28028312261335</v>
      </c>
    </row>
    <row r="1001" spans="1:5" x14ac:dyDescent="0.35">
      <c r="A1001" s="59" t="s">
        <v>25</v>
      </c>
      <c r="B1001" s="59" t="str">
        <f>+VLOOKUP(Tabla1[[#This Row],[Contrato]],H:I,2,0)</f>
        <v>Consorcio Petrolero 5M del Golfo</v>
      </c>
      <c r="C1001" s="59" t="s">
        <v>242</v>
      </c>
      <c r="D1001" s="60" t="s">
        <v>209</v>
      </c>
      <c r="E1001" s="61">
        <v>191350.79683304465</v>
      </c>
    </row>
    <row r="1002" spans="1:5" x14ac:dyDescent="0.35">
      <c r="A1002" s="59" t="s">
        <v>25</v>
      </c>
      <c r="B1002" s="59" t="str">
        <f>+VLOOKUP(Tabla1[[#This Row],[Contrato]],H:I,2,0)</f>
        <v>Consorcio Petrolero 5M del Golfo</v>
      </c>
      <c r="C1002" s="59" t="s">
        <v>242</v>
      </c>
      <c r="D1002" s="60" t="s">
        <v>210</v>
      </c>
      <c r="E1002" s="61">
        <v>182073.60574300218</v>
      </c>
    </row>
    <row r="1003" spans="1:5" x14ac:dyDescent="0.35">
      <c r="A1003" s="59" t="s">
        <v>25</v>
      </c>
      <c r="B1003" s="59" t="str">
        <f>+VLOOKUP(Tabla1[[#This Row],[Contrato]],H:I,2,0)</f>
        <v>Consorcio Petrolero 5M del Golfo</v>
      </c>
      <c r="C1003" s="59" t="s">
        <v>242</v>
      </c>
      <c r="D1003" s="60" t="s">
        <v>211</v>
      </c>
      <c r="E1003" s="61">
        <v>145277.62282096673</v>
      </c>
    </row>
    <row r="1004" spans="1:5" x14ac:dyDescent="0.35">
      <c r="A1004" s="59" t="s">
        <v>25</v>
      </c>
      <c r="B1004" s="59" t="str">
        <f>+VLOOKUP(Tabla1[[#This Row],[Contrato]],H:I,2,0)</f>
        <v>Consorcio Petrolero 5M del Golfo</v>
      </c>
      <c r="C1004" s="59" t="s">
        <v>242</v>
      </c>
      <c r="D1004" s="60" t="s">
        <v>212</v>
      </c>
      <c r="E1004" s="61">
        <v>302827.80050532951</v>
      </c>
    </row>
    <row r="1005" spans="1:5" x14ac:dyDescent="0.35">
      <c r="A1005" s="59" t="s">
        <v>25</v>
      </c>
      <c r="B1005" s="59" t="str">
        <f>+VLOOKUP(Tabla1[[#This Row],[Contrato]],H:I,2,0)</f>
        <v>Consorcio Petrolero 5M del Golfo</v>
      </c>
      <c r="C1005" s="59" t="s">
        <v>242</v>
      </c>
      <c r="D1005" s="60" t="s">
        <v>213</v>
      </c>
      <c r="E1005" s="61">
        <v>120420.77662278568</v>
      </c>
    </row>
    <row r="1006" spans="1:5" x14ac:dyDescent="0.35">
      <c r="A1006" s="59" t="s">
        <v>25</v>
      </c>
      <c r="B1006" s="59" t="str">
        <f>+VLOOKUP(Tabla1[[#This Row],[Contrato]],H:I,2,0)</f>
        <v>Consorcio Petrolero 5M del Golfo</v>
      </c>
      <c r="C1006" s="59" t="s">
        <v>242</v>
      </c>
      <c r="D1006" s="60" t="s">
        <v>214</v>
      </c>
      <c r="E1006" s="61">
        <v>795744.05325118301</v>
      </c>
    </row>
    <row r="1007" spans="1:5" x14ac:dyDescent="0.35">
      <c r="A1007" s="59" t="s">
        <v>25</v>
      </c>
      <c r="B1007" s="59" t="str">
        <f>+VLOOKUP(Tabla1[[#This Row],[Contrato]],H:I,2,0)</f>
        <v>Consorcio Petrolero 5M del Golfo</v>
      </c>
      <c r="C1007" s="59" t="s">
        <v>242</v>
      </c>
      <c r="D1007" s="60" t="s">
        <v>215</v>
      </c>
      <c r="E1007" s="61">
        <v>227977.40500277898</v>
      </c>
    </row>
    <row r="1008" spans="1:5" x14ac:dyDescent="0.35">
      <c r="A1008" s="59" t="s">
        <v>25</v>
      </c>
      <c r="B1008" s="59" t="str">
        <f>+VLOOKUP(Tabla1[[#This Row],[Contrato]],H:I,2,0)</f>
        <v>Consorcio Petrolero 5M del Golfo</v>
      </c>
      <c r="C1008" s="59" t="s">
        <v>242</v>
      </c>
      <c r="D1008" s="60" t="s">
        <v>216</v>
      </c>
      <c r="E1008" s="61">
        <v>154730.80510312563</v>
      </c>
    </row>
    <row r="1009" spans="1:5" x14ac:dyDescent="0.35">
      <c r="A1009" s="59" t="s">
        <v>25</v>
      </c>
      <c r="B1009" s="59" t="str">
        <f>+VLOOKUP(Tabla1[[#This Row],[Contrato]],H:I,2,0)</f>
        <v>Consorcio Petrolero 5M del Golfo</v>
      </c>
      <c r="C1009" s="59" t="s">
        <v>242</v>
      </c>
      <c r="D1009" s="60" t="s">
        <v>217</v>
      </c>
      <c r="E1009" s="61">
        <v>81455.822856264233</v>
      </c>
    </row>
    <row r="1010" spans="1:5" x14ac:dyDescent="0.35">
      <c r="A1010" s="59" t="s">
        <v>25</v>
      </c>
      <c r="B1010" s="59" t="str">
        <f>+VLOOKUP(Tabla1[[#This Row],[Contrato]],H:I,2,0)</f>
        <v>Consorcio Petrolero 5M del Golfo</v>
      </c>
      <c r="C1010" s="59" t="s">
        <v>244</v>
      </c>
      <c r="D1010" s="60" t="s">
        <v>201</v>
      </c>
      <c r="E1010" s="61">
        <v>1073.3800000000001</v>
      </c>
    </row>
    <row r="1011" spans="1:5" x14ac:dyDescent="0.35">
      <c r="A1011" s="59" t="s">
        <v>25</v>
      </c>
      <c r="B1011" s="59" t="str">
        <f>+VLOOKUP(Tabla1[[#This Row],[Contrato]],H:I,2,0)</f>
        <v>Consorcio Petrolero 5M del Golfo</v>
      </c>
      <c r="C1011" s="59" t="s">
        <v>244</v>
      </c>
      <c r="D1011" s="60" t="s">
        <v>216</v>
      </c>
      <c r="E1011" s="61">
        <v>230.5321327394166</v>
      </c>
    </row>
    <row r="1012" spans="1:5" x14ac:dyDescent="0.35">
      <c r="A1012" s="59" t="s">
        <v>25</v>
      </c>
      <c r="B1012" s="59" t="str">
        <f>+VLOOKUP(Tabla1[[#This Row],[Contrato]],H:I,2,0)</f>
        <v>Consorcio Petrolero 5M del Golfo</v>
      </c>
      <c r="C1012" s="59" t="s">
        <v>245</v>
      </c>
      <c r="D1012" s="60" t="s">
        <v>233</v>
      </c>
      <c r="E1012" s="61">
        <v>3276885.57</v>
      </c>
    </row>
    <row r="1013" spans="1:5" x14ac:dyDescent="0.35">
      <c r="A1013" s="59" t="s">
        <v>25</v>
      </c>
      <c r="B1013" s="59" t="str">
        <f>+VLOOKUP(Tabla1[[#This Row],[Contrato]],H:I,2,0)</f>
        <v>Consorcio Petrolero 5M del Golfo</v>
      </c>
      <c r="C1013" s="59" t="s">
        <v>245</v>
      </c>
      <c r="D1013" s="60" t="s">
        <v>234</v>
      </c>
      <c r="E1013" s="61">
        <v>349910.05999999994</v>
      </c>
    </row>
    <row r="1014" spans="1:5" x14ac:dyDescent="0.35">
      <c r="A1014" s="59" t="s">
        <v>25</v>
      </c>
      <c r="B1014" s="59" t="str">
        <f>+VLOOKUP(Tabla1[[#This Row],[Contrato]],H:I,2,0)</f>
        <v>Consorcio Petrolero 5M del Golfo</v>
      </c>
      <c r="C1014" s="59" t="s">
        <v>245</v>
      </c>
      <c r="D1014" s="60" t="s">
        <v>235</v>
      </c>
      <c r="E1014" s="61">
        <v>253457.14</v>
      </c>
    </row>
    <row r="1015" spans="1:5" x14ac:dyDescent="0.35">
      <c r="A1015" s="59" t="s">
        <v>25</v>
      </c>
      <c r="B1015" s="59" t="str">
        <f>+VLOOKUP(Tabla1[[#This Row],[Contrato]],H:I,2,0)</f>
        <v>Consorcio Petrolero 5M del Golfo</v>
      </c>
      <c r="C1015" s="59" t="s">
        <v>245</v>
      </c>
      <c r="D1015" s="60" t="s">
        <v>194</v>
      </c>
      <c r="E1015" s="61">
        <v>458689.61000000016</v>
      </c>
    </row>
    <row r="1016" spans="1:5" x14ac:dyDescent="0.35">
      <c r="A1016" s="59" t="s">
        <v>25</v>
      </c>
      <c r="B1016" s="59" t="str">
        <f>+VLOOKUP(Tabla1[[#This Row],[Contrato]],H:I,2,0)</f>
        <v>Consorcio Petrolero 5M del Golfo</v>
      </c>
      <c r="C1016" s="59" t="s">
        <v>245</v>
      </c>
      <c r="D1016" s="60" t="s">
        <v>195</v>
      </c>
      <c r="E1016" s="61">
        <v>339914.73000000004</v>
      </c>
    </row>
    <row r="1017" spans="1:5" x14ac:dyDescent="0.35">
      <c r="A1017" s="59" t="s">
        <v>25</v>
      </c>
      <c r="B1017" s="59" t="str">
        <f>+VLOOKUP(Tabla1[[#This Row],[Contrato]],H:I,2,0)</f>
        <v>Consorcio Petrolero 5M del Golfo</v>
      </c>
      <c r="C1017" s="59" t="s">
        <v>245</v>
      </c>
      <c r="D1017" s="60" t="s">
        <v>196</v>
      </c>
      <c r="E1017" s="61">
        <v>405057.93000000017</v>
      </c>
    </row>
    <row r="1018" spans="1:5" x14ac:dyDescent="0.35">
      <c r="A1018" s="59" t="s">
        <v>25</v>
      </c>
      <c r="B1018" s="59" t="str">
        <f>+VLOOKUP(Tabla1[[#This Row],[Contrato]],H:I,2,0)</f>
        <v>Consorcio Petrolero 5M del Golfo</v>
      </c>
      <c r="C1018" s="59" t="s">
        <v>245</v>
      </c>
      <c r="D1018" s="60" t="s">
        <v>197</v>
      </c>
      <c r="E1018" s="61">
        <v>283166.15999999997</v>
      </c>
    </row>
    <row r="1019" spans="1:5" x14ac:dyDescent="0.35">
      <c r="A1019" s="59" t="s">
        <v>25</v>
      </c>
      <c r="B1019" s="59" t="str">
        <f>+VLOOKUP(Tabla1[[#This Row],[Contrato]],H:I,2,0)</f>
        <v>Consorcio Petrolero 5M del Golfo</v>
      </c>
      <c r="C1019" s="59" t="s">
        <v>245</v>
      </c>
      <c r="D1019" s="60" t="s">
        <v>198</v>
      </c>
      <c r="E1019" s="61">
        <v>281940.93999999989</v>
      </c>
    </row>
    <row r="1020" spans="1:5" x14ac:dyDescent="0.35">
      <c r="A1020" s="59" t="s">
        <v>25</v>
      </c>
      <c r="B1020" s="59" t="str">
        <f>+VLOOKUP(Tabla1[[#This Row],[Contrato]],H:I,2,0)</f>
        <v>Consorcio Petrolero 5M del Golfo</v>
      </c>
      <c r="C1020" s="59" t="s">
        <v>245</v>
      </c>
      <c r="D1020" s="60" t="s">
        <v>199</v>
      </c>
      <c r="E1020" s="61">
        <v>162778.55000000019</v>
      </c>
    </row>
    <row r="1021" spans="1:5" x14ac:dyDescent="0.35">
      <c r="A1021" s="59" t="s">
        <v>25</v>
      </c>
      <c r="B1021" s="59" t="str">
        <f>+VLOOKUP(Tabla1[[#This Row],[Contrato]],H:I,2,0)</f>
        <v>Consorcio Petrolero 5M del Golfo</v>
      </c>
      <c r="C1021" s="59" t="s">
        <v>245</v>
      </c>
      <c r="D1021" s="60" t="s">
        <v>200</v>
      </c>
      <c r="E1021" s="61">
        <v>1231398.2299999997</v>
      </c>
    </row>
    <row r="1022" spans="1:5" x14ac:dyDescent="0.35">
      <c r="A1022" s="59" t="s">
        <v>25</v>
      </c>
      <c r="B1022" s="59" t="str">
        <f>+VLOOKUP(Tabla1[[#This Row],[Contrato]],H:I,2,0)</f>
        <v>Consorcio Petrolero 5M del Golfo</v>
      </c>
      <c r="C1022" s="59" t="s">
        <v>245</v>
      </c>
      <c r="D1022" s="60" t="s">
        <v>201</v>
      </c>
      <c r="E1022" s="61">
        <v>679306.07999999984</v>
      </c>
    </row>
    <row r="1023" spans="1:5" x14ac:dyDescent="0.35">
      <c r="A1023" s="59" t="s">
        <v>25</v>
      </c>
      <c r="B1023" s="59" t="str">
        <f>+VLOOKUP(Tabla1[[#This Row],[Contrato]],H:I,2,0)</f>
        <v>Consorcio Petrolero 5M del Golfo</v>
      </c>
      <c r="C1023" s="59" t="s">
        <v>245</v>
      </c>
      <c r="D1023" s="60" t="s">
        <v>202</v>
      </c>
      <c r="E1023" s="61">
        <v>159759.57999999996</v>
      </c>
    </row>
    <row r="1024" spans="1:5" x14ac:dyDescent="0.35">
      <c r="A1024" s="59" t="s">
        <v>25</v>
      </c>
      <c r="B1024" s="59" t="str">
        <f>+VLOOKUP(Tabla1[[#This Row],[Contrato]],H:I,2,0)</f>
        <v>Consorcio Petrolero 5M del Golfo</v>
      </c>
      <c r="C1024" s="59" t="s">
        <v>245</v>
      </c>
      <c r="D1024" s="60" t="s">
        <v>203</v>
      </c>
      <c r="E1024" s="61">
        <v>210554.05000000002</v>
      </c>
    </row>
    <row r="1025" spans="1:5" x14ac:dyDescent="0.35">
      <c r="A1025" s="59" t="s">
        <v>25</v>
      </c>
      <c r="B1025" s="59" t="str">
        <f>+VLOOKUP(Tabla1[[#This Row],[Contrato]],H:I,2,0)</f>
        <v>Consorcio Petrolero 5M del Golfo</v>
      </c>
      <c r="C1025" s="59" t="s">
        <v>245</v>
      </c>
      <c r="D1025" s="60" t="s">
        <v>204</v>
      </c>
      <c r="E1025" s="61">
        <v>4387996.0199999996</v>
      </c>
    </row>
    <row r="1026" spans="1:5" x14ac:dyDescent="0.35">
      <c r="A1026" s="59" t="s">
        <v>25</v>
      </c>
      <c r="B1026" s="59" t="str">
        <f>+VLOOKUP(Tabla1[[#This Row],[Contrato]],H:I,2,0)</f>
        <v>Consorcio Petrolero 5M del Golfo</v>
      </c>
      <c r="C1026" s="59" t="s">
        <v>245</v>
      </c>
      <c r="D1026" s="60" t="s">
        <v>205</v>
      </c>
      <c r="E1026" s="61">
        <v>3733375.5700000003</v>
      </c>
    </row>
    <row r="1027" spans="1:5" x14ac:dyDescent="0.35">
      <c r="A1027" s="59" t="s">
        <v>25</v>
      </c>
      <c r="B1027" s="59" t="str">
        <f>+VLOOKUP(Tabla1[[#This Row],[Contrato]],H:I,2,0)</f>
        <v>Consorcio Petrolero 5M del Golfo</v>
      </c>
      <c r="C1027" s="59" t="s">
        <v>245</v>
      </c>
      <c r="D1027" s="60" t="s">
        <v>206</v>
      </c>
      <c r="E1027" s="61">
        <v>3175290.9</v>
      </c>
    </row>
    <row r="1028" spans="1:5" x14ac:dyDescent="0.35">
      <c r="A1028" s="59" t="s">
        <v>25</v>
      </c>
      <c r="B1028" s="59" t="str">
        <f>+VLOOKUP(Tabla1[[#This Row],[Contrato]],H:I,2,0)</f>
        <v>Consorcio Petrolero 5M del Golfo</v>
      </c>
      <c r="C1028" s="59" t="s">
        <v>245</v>
      </c>
      <c r="D1028" s="60" t="s">
        <v>207</v>
      </c>
      <c r="E1028" s="61">
        <v>3487066.6299999994</v>
      </c>
    </row>
    <row r="1029" spans="1:5" x14ac:dyDescent="0.35">
      <c r="A1029" s="59" t="s">
        <v>25</v>
      </c>
      <c r="B1029" s="59" t="str">
        <f>+VLOOKUP(Tabla1[[#This Row],[Contrato]],H:I,2,0)</f>
        <v>Consorcio Petrolero 5M del Golfo</v>
      </c>
      <c r="C1029" s="59" t="s">
        <v>245</v>
      </c>
      <c r="D1029" s="60" t="s">
        <v>208</v>
      </c>
      <c r="E1029" s="61">
        <v>154926.8753221276</v>
      </c>
    </row>
    <row r="1030" spans="1:5" x14ac:dyDescent="0.35">
      <c r="A1030" s="59" t="s">
        <v>25</v>
      </c>
      <c r="B1030" s="59" t="str">
        <f>+VLOOKUP(Tabla1[[#This Row],[Contrato]],H:I,2,0)</f>
        <v>Consorcio Petrolero 5M del Golfo</v>
      </c>
      <c r="C1030" s="59" t="s">
        <v>245</v>
      </c>
      <c r="D1030" s="60" t="s">
        <v>216</v>
      </c>
      <c r="E1030" s="61">
        <v>225945.29297038622</v>
      </c>
    </row>
    <row r="1031" spans="1:5" x14ac:dyDescent="0.35">
      <c r="A1031" s="59" t="s">
        <v>25</v>
      </c>
      <c r="B1031" s="59" t="str">
        <f>+VLOOKUP(Tabla1[[#This Row],[Contrato]],H:I,2,0)</f>
        <v>Consorcio Petrolero 5M del Golfo</v>
      </c>
      <c r="C1031" s="59" t="s">
        <v>245</v>
      </c>
      <c r="D1031" s="60" t="s">
        <v>217</v>
      </c>
      <c r="E1031" s="61">
        <v>81455.822856264233</v>
      </c>
    </row>
    <row r="1032" spans="1:5" x14ac:dyDescent="0.35">
      <c r="A1032" s="59" t="s">
        <v>25</v>
      </c>
      <c r="B1032" s="59" t="str">
        <f>+VLOOKUP(Tabla1[[#This Row],[Contrato]],H:I,2,0)</f>
        <v>Consorcio Petrolero 5M del Golfo</v>
      </c>
      <c r="C1032" s="59" t="s">
        <v>245</v>
      </c>
      <c r="D1032" s="60" t="s">
        <v>218</v>
      </c>
      <c r="E1032" s="61">
        <v>54403.413620943815</v>
      </c>
    </row>
    <row r="1033" spans="1:5" x14ac:dyDescent="0.35">
      <c r="A1033" s="59" t="s">
        <v>25</v>
      </c>
      <c r="B1033" s="59" t="str">
        <f>+VLOOKUP(Tabla1[[#This Row],[Contrato]],H:I,2,0)</f>
        <v>Consorcio Petrolero 5M del Golfo</v>
      </c>
      <c r="C1033" s="59" t="s">
        <v>245</v>
      </c>
      <c r="D1033" s="60" t="s">
        <v>219</v>
      </c>
      <c r="E1033" s="61">
        <v>231853.59449246328</v>
      </c>
    </row>
    <row r="1034" spans="1:5" x14ac:dyDescent="0.35">
      <c r="A1034" s="59" t="s">
        <v>25</v>
      </c>
      <c r="B1034" s="59" t="str">
        <f>+VLOOKUP(Tabla1[[#This Row],[Contrato]],H:I,2,0)</f>
        <v>Consorcio Petrolero 5M del Golfo</v>
      </c>
      <c r="C1034" s="59" t="s">
        <v>245</v>
      </c>
      <c r="D1034" s="60" t="s">
        <v>220</v>
      </c>
      <c r="E1034" s="61">
        <v>172226.57919953042</v>
      </c>
    </row>
    <row r="1035" spans="1:5" x14ac:dyDescent="0.35">
      <c r="A1035" s="59" t="s">
        <v>25</v>
      </c>
      <c r="B1035" s="59" t="str">
        <f>+VLOOKUP(Tabla1[[#This Row],[Contrato]],H:I,2,0)</f>
        <v>Consorcio Petrolero 5M del Golfo</v>
      </c>
      <c r="C1035" s="59" t="s">
        <v>245</v>
      </c>
      <c r="D1035" s="60" t="s">
        <v>240</v>
      </c>
      <c r="E1035" s="61">
        <v>151827.48406231997</v>
      </c>
    </row>
    <row r="1036" spans="1:5" x14ac:dyDescent="0.35">
      <c r="A1036" s="59" t="s">
        <v>25</v>
      </c>
      <c r="B1036" s="59" t="str">
        <f>+VLOOKUP(Tabla1[[#This Row],[Contrato]],H:I,2,0)</f>
        <v>Consorcio Petrolero 5M del Golfo</v>
      </c>
      <c r="C1036" s="59" t="s">
        <v>245</v>
      </c>
      <c r="D1036" s="60" t="s">
        <v>259</v>
      </c>
      <c r="E1036" s="61">
        <v>32358.644163801015</v>
      </c>
    </row>
    <row r="1037" spans="1:5" x14ac:dyDescent="0.35">
      <c r="A1037" s="59" t="s">
        <v>25</v>
      </c>
      <c r="B1037" s="59" t="str">
        <f>+VLOOKUP(Tabla1[[#This Row],[Contrato]],H:I,2,0)</f>
        <v>Consorcio Petrolero 5M del Golfo</v>
      </c>
      <c r="C1037" s="59" t="s">
        <v>245</v>
      </c>
      <c r="D1037" s="60" t="s">
        <v>260</v>
      </c>
      <c r="E1037" s="61">
        <v>115577.97329564529</v>
      </c>
    </row>
    <row r="1038" spans="1:5" x14ac:dyDescent="0.35">
      <c r="A1038" s="59" t="s">
        <v>25</v>
      </c>
      <c r="B1038" s="59" t="str">
        <f>+VLOOKUP(Tabla1[[#This Row],[Contrato]],H:I,2,0)</f>
        <v>Consorcio Petrolero 5M del Golfo</v>
      </c>
      <c r="C1038" s="59" t="s">
        <v>245</v>
      </c>
      <c r="D1038" s="60" t="s">
        <v>267</v>
      </c>
      <c r="E1038" s="61">
        <v>15626.72658614007</v>
      </c>
    </row>
    <row r="1039" spans="1:5" x14ac:dyDescent="0.35">
      <c r="A1039" s="59" t="s">
        <v>25</v>
      </c>
      <c r="B1039" s="59" t="str">
        <f>+VLOOKUP(Tabla1[[#This Row],[Contrato]],H:I,2,0)</f>
        <v>Consorcio Petrolero 5M del Golfo</v>
      </c>
      <c r="C1039" s="59" t="s">
        <v>245</v>
      </c>
      <c r="D1039" s="60" t="s">
        <v>280</v>
      </c>
      <c r="E1039" s="61">
        <v>10789.278755598276</v>
      </c>
    </row>
    <row r="1040" spans="1:5" x14ac:dyDescent="0.35">
      <c r="A1040" s="59" t="s">
        <v>26</v>
      </c>
      <c r="B1040" s="59" t="str">
        <f>+VLOOKUP(Tabla1[[#This Row],[Contrato]],H:I,2,0)</f>
        <v>GS Oil &amp; Gas</v>
      </c>
      <c r="C1040" s="59" t="s">
        <v>244</v>
      </c>
      <c r="D1040" s="60" t="s">
        <v>204</v>
      </c>
      <c r="E1040" s="61">
        <v>2416.02</v>
      </c>
    </row>
    <row r="1041" spans="1:5" x14ac:dyDescent="0.35">
      <c r="A1041" s="59" t="s">
        <v>26</v>
      </c>
      <c r="B1041" s="59" t="str">
        <f>+VLOOKUP(Tabla1[[#This Row],[Contrato]],H:I,2,0)</f>
        <v>GS Oil &amp; Gas</v>
      </c>
      <c r="C1041" s="59" t="s">
        <v>244</v>
      </c>
      <c r="D1041" s="60" t="s">
        <v>205</v>
      </c>
      <c r="E1041" s="61">
        <v>7281.16</v>
      </c>
    </row>
    <row r="1042" spans="1:5" x14ac:dyDescent="0.35">
      <c r="A1042" s="59" t="s">
        <v>26</v>
      </c>
      <c r="B1042" s="59" t="str">
        <f>+VLOOKUP(Tabla1[[#This Row],[Contrato]],H:I,2,0)</f>
        <v>GS Oil &amp; Gas</v>
      </c>
      <c r="C1042" s="59" t="s">
        <v>244</v>
      </c>
      <c r="D1042" s="60" t="s">
        <v>207</v>
      </c>
      <c r="E1042" s="61">
        <v>20886.22</v>
      </c>
    </row>
    <row r="1043" spans="1:5" x14ac:dyDescent="0.35">
      <c r="A1043" s="59" t="s">
        <v>26</v>
      </c>
      <c r="B1043" s="59" t="str">
        <f>+VLOOKUP(Tabla1[[#This Row],[Contrato]],H:I,2,0)</f>
        <v>GS Oil &amp; Gas</v>
      </c>
      <c r="C1043" s="59" t="s">
        <v>244</v>
      </c>
      <c r="D1043" s="60" t="s">
        <v>209</v>
      </c>
      <c r="E1043" s="61">
        <v>12197.51838028991</v>
      </c>
    </row>
    <row r="1044" spans="1:5" x14ac:dyDescent="0.35">
      <c r="A1044" s="59" t="s">
        <v>26</v>
      </c>
      <c r="B1044" s="59" t="str">
        <f>+VLOOKUP(Tabla1[[#This Row],[Contrato]],H:I,2,0)</f>
        <v>GS Oil &amp; Gas</v>
      </c>
      <c r="C1044" s="59" t="s">
        <v>244</v>
      </c>
      <c r="D1044" s="60" t="s">
        <v>210</v>
      </c>
      <c r="E1044" s="61">
        <v>73103.540000000008</v>
      </c>
    </row>
    <row r="1045" spans="1:5" x14ac:dyDescent="0.35">
      <c r="A1045" s="59" t="s">
        <v>26</v>
      </c>
      <c r="B1045" s="59" t="str">
        <f>+VLOOKUP(Tabla1[[#This Row],[Contrato]],H:I,2,0)</f>
        <v>GS Oil &amp; Gas</v>
      </c>
      <c r="C1045" s="59" t="s">
        <v>244</v>
      </c>
      <c r="D1045" s="60" t="s">
        <v>211</v>
      </c>
      <c r="E1045" s="61">
        <v>62474.996343861443</v>
      </c>
    </row>
    <row r="1046" spans="1:5" x14ac:dyDescent="0.35">
      <c r="A1046" s="59" t="s">
        <v>26</v>
      </c>
      <c r="B1046" s="59" t="str">
        <f>+VLOOKUP(Tabla1[[#This Row],[Contrato]],H:I,2,0)</f>
        <v>GS Oil &amp; Gas</v>
      </c>
      <c r="C1046" s="59" t="s">
        <v>244</v>
      </c>
      <c r="D1046" s="60" t="s">
        <v>212</v>
      </c>
      <c r="E1046" s="61">
        <v>2959.5075328352641</v>
      </c>
    </row>
    <row r="1047" spans="1:5" x14ac:dyDescent="0.35">
      <c r="A1047" s="59" t="s">
        <v>26</v>
      </c>
      <c r="B1047" s="59" t="str">
        <f>+VLOOKUP(Tabla1[[#This Row],[Contrato]],H:I,2,0)</f>
        <v>GS Oil &amp; Gas</v>
      </c>
      <c r="C1047" s="59" t="s">
        <v>244</v>
      </c>
      <c r="D1047" s="60" t="s">
        <v>213</v>
      </c>
      <c r="E1047" s="61">
        <v>210.99874987346772</v>
      </c>
    </row>
    <row r="1048" spans="1:5" x14ac:dyDescent="0.35">
      <c r="A1048" s="59" t="s">
        <v>26</v>
      </c>
      <c r="B1048" s="59" t="str">
        <f>+VLOOKUP(Tabla1[[#This Row],[Contrato]],H:I,2,0)</f>
        <v>GS Oil &amp; Gas</v>
      </c>
      <c r="C1048" s="59" t="s">
        <v>244</v>
      </c>
      <c r="D1048" s="60" t="s">
        <v>214</v>
      </c>
      <c r="E1048" s="61">
        <v>48209.667368363342</v>
      </c>
    </row>
    <row r="1049" spans="1:5" x14ac:dyDescent="0.35">
      <c r="A1049" s="59" t="s">
        <v>26</v>
      </c>
      <c r="B1049" s="59" t="str">
        <f>+VLOOKUP(Tabla1[[#This Row],[Contrato]],H:I,2,0)</f>
        <v>GS Oil &amp; Gas</v>
      </c>
      <c r="C1049" s="59" t="s">
        <v>244</v>
      </c>
      <c r="D1049" s="60" t="s">
        <v>215</v>
      </c>
      <c r="E1049" s="61">
        <v>86626.797599865575</v>
      </c>
    </row>
    <row r="1050" spans="1:5" x14ac:dyDescent="0.35">
      <c r="A1050" s="59" t="s">
        <v>26</v>
      </c>
      <c r="B1050" s="59" t="str">
        <f>+VLOOKUP(Tabla1[[#This Row],[Contrato]],H:I,2,0)</f>
        <v>GS Oil &amp; Gas</v>
      </c>
      <c r="C1050" s="59" t="s">
        <v>244</v>
      </c>
      <c r="D1050" s="60" t="s">
        <v>216</v>
      </c>
      <c r="E1050" s="61">
        <v>21192.797227144096</v>
      </c>
    </row>
    <row r="1051" spans="1:5" x14ac:dyDescent="0.35">
      <c r="A1051" s="59" t="s">
        <v>26</v>
      </c>
      <c r="B1051" s="59" t="str">
        <f>+VLOOKUP(Tabla1[[#This Row],[Contrato]],H:I,2,0)</f>
        <v>GS Oil &amp; Gas</v>
      </c>
      <c r="C1051" s="59" t="s">
        <v>244</v>
      </c>
      <c r="D1051" s="60" t="s">
        <v>218</v>
      </c>
      <c r="E1051" s="61">
        <v>38.378423566047005</v>
      </c>
    </row>
    <row r="1052" spans="1:5" x14ac:dyDescent="0.35">
      <c r="A1052" s="59" t="s">
        <v>26</v>
      </c>
      <c r="B1052" s="59" t="str">
        <f>+VLOOKUP(Tabla1[[#This Row],[Contrato]],H:I,2,0)</f>
        <v>GS Oil &amp; Gas</v>
      </c>
      <c r="C1052" s="59" t="s">
        <v>244</v>
      </c>
      <c r="D1052" s="60" t="s">
        <v>220</v>
      </c>
      <c r="E1052" s="61">
        <v>1064.7684049789548</v>
      </c>
    </row>
    <row r="1053" spans="1:5" x14ac:dyDescent="0.35">
      <c r="A1053" s="59" t="s">
        <v>26</v>
      </c>
      <c r="B1053" s="59" t="str">
        <f>+VLOOKUP(Tabla1[[#This Row],[Contrato]],H:I,2,0)</f>
        <v>GS Oil &amp; Gas</v>
      </c>
      <c r="C1053" s="59" t="s">
        <v>244</v>
      </c>
      <c r="D1053" s="60" t="s">
        <v>240</v>
      </c>
      <c r="E1053" s="61">
        <v>289.48601531379546</v>
      </c>
    </row>
    <row r="1054" spans="1:5" x14ac:dyDescent="0.35">
      <c r="A1054" s="59" t="s">
        <v>26</v>
      </c>
      <c r="B1054" s="59" t="str">
        <f>+VLOOKUP(Tabla1[[#This Row],[Contrato]],H:I,2,0)</f>
        <v>GS Oil &amp; Gas</v>
      </c>
      <c r="C1054" s="59" t="s">
        <v>244</v>
      </c>
      <c r="D1054" s="60" t="s">
        <v>259</v>
      </c>
      <c r="E1054" s="61">
        <v>1332.0922463112961</v>
      </c>
    </row>
    <row r="1055" spans="1:5" x14ac:dyDescent="0.35">
      <c r="A1055" s="59" t="s">
        <v>26</v>
      </c>
      <c r="B1055" s="59" t="str">
        <f>+VLOOKUP(Tabla1[[#This Row],[Contrato]],H:I,2,0)</f>
        <v>GS Oil &amp; Gas</v>
      </c>
      <c r="C1055" s="59" t="s">
        <v>245</v>
      </c>
      <c r="D1055" s="60" t="s">
        <v>233</v>
      </c>
      <c r="E1055" s="61">
        <v>59338.929999999993</v>
      </c>
    </row>
    <row r="1056" spans="1:5" x14ac:dyDescent="0.35">
      <c r="A1056" s="59" t="s">
        <v>26</v>
      </c>
      <c r="B1056" s="59" t="str">
        <f>+VLOOKUP(Tabla1[[#This Row],[Contrato]],H:I,2,0)</f>
        <v>GS Oil &amp; Gas</v>
      </c>
      <c r="C1056" s="59" t="s">
        <v>245</v>
      </c>
      <c r="D1056" s="60" t="s">
        <v>234</v>
      </c>
      <c r="E1056" s="61">
        <v>62654.070000000007</v>
      </c>
    </row>
    <row r="1057" spans="1:5" x14ac:dyDescent="0.35">
      <c r="A1057" s="59" t="s">
        <v>26</v>
      </c>
      <c r="B1057" s="59" t="str">
        <f>+VLOOKUP(Tabla1[[#This Row],[Contrato]],H:I,2,0)</f>
        <v>GS Oil &amp; Gas</v>
      </c>
      <c r="C1057" s="59" t="s">
        <v>245</v>
      </c>
      <c r="D1057" s="60" t="s">
        <v>235</v>
      </c>
      <c r="E1057" s="61">
        <v>62287.87000000001</v>
      </c>
    </row>
    <row r="1058" spans="1:5" x14ac:dyDescent="0.35">
      <c r="A1058" s="59" t="s">
        <v>26</v>
      </c>
      <c r="B1058" s="59" t="str">
        <f>+VLOOKUP(Tabla1[[#This Row],[Contrato]],H:I,2,0)</f>
        <v>GS Oil &amp; Gas</v>
      </c>
      <c r="C1058" s="59" t="s">
        <v>245</v>
      </c>
      <c r="D1058" s="60" t="s">
        <v>193</v>
      </c>
      <c r="E1058" s="61">
        <v>66867.03</v>
      </c>
    </row>
    <row r="1059" spans="1:5" x14ac:dyDescent="0.35">
      <c r="A1059" s="59" t="s">
        <v>26</v>
      </c>
      <c r="B1059" s="59" t="str">
        <f>+VLOOKUP(Tabla1[[#This Row],[Contrato]],H:I,2,0)</f>
        <v>GS Oil &amp; Gas</v>
      </c>
      <c r="C1059" s="59" t="s">
        <v>245</v>
      </c>
      <c r="D1059" s="60" t="s">
        <v>194</v>
      </c>
      <c r="E1059" s="61">
        <v>79676.909999999989</v>
      </c>
    </row>
    <row r="1060" spans="1:5" x14ac:dyDescent="0.35">
      <c r="A1060" s="59" t="s">
        <v>26</v>
      </c>
      <c r="B1060" s="59" t="str">
        <f>+VLOOKUP(Tabla1[[#This Row],[Contrato]],H:I,2,0)</f>
        <v>GS Oil &amp; Gas</v>
      </c>
      <c r="C1060" s="59" t="s">
        <v>245</v>
      </c>
      <c r="D1060" s="60" t="s">
        <v>195</v>
      </c>
      <c r="E1060" s="61">
        <v>75412.170000000056</v>
      </c>
    </row>
    <row r="1061" spans="1:5" x14ac:dyDescent="0.35">
      <c r="A1061" s="59" t="s">
        <v>26</v>
      </c>
      <c r="B1061" s="59" t="str">
        <f>+VLOOKUP(Tabla1[[#This Row],[Contrato]],H:I,2,0)</f>
        <v>GS Oil &amp; Gas</v>
      </c>
      <c r="C1061" s="59" t="s">
        <v>245</v>
      </c>
      <c r="D1061" s="60" t="s">
        <v>196</v>
      </c>
      <c r="E1061" s="61">
        <v>125625.77999999998</v>
      </c>
    </row>
    <row r="1062" spans="1:5" x14ac:dyDescent="0.35">
      <c r="A1062" s="59" t="s">
        <v>26</v>
      </c>
      <c r="B1062" s="59" t="str">
        <f>+VLOOKUP(Tabla1[[#This Row],[Contrato]],H:I,2,0)</f>
        <v>GS Oil &amp; Gas</v>
      </c>
      <c r="C1062" s="59" t="s">
        <v>245</v>
      </c>
      <c r="D1062" s="60" t="s">
        <v>197</v>
      </c>
      <c r="E1062" s="61">
        <v>91388.96</v>
      </c>
    </row>
    <row r="1063" spans="1:5" x14ac:dyDescent="0.35">
      <c r="A1063" s="59" t="s">
        <v>26</v>
      </c>
      <c r="B1063" s="59" t="str">
        <f>+VLOOKUP(Tabla1[[#This Row],[Contrato]],H:I,2,0)</f>
        <v>GS Oil &amp; Gas</v>
      </c>
      <c r="C1063" s="59" t="s">
        <v>245</v>
      </c>
      <c r="D1063" s="60" t="s">
        <v>198</v>
      </c>
      <c r="E1063" s="61">
        <v>209443.29</v>
      </c>
    </row>
    <row r="1064" spans="1:5" x14ac:dyDescent="0.35">
      <c r="A1064" s="59" t="s">
        <v>26</v>
      </c>
      <c r="B1064" s="59" t="str">
        <f>+VLOOKUP(Tabla1[[#This Row],[Contrato]],H:I,2,0)</f>
        <v>GS Oil &amp; Gas</v>
      </c>
      <c r="C1064" s="59" t="s">
        <v>245</v>
      </c>
      <c r="D1064" s="60" t="s">
        <v>199</v>
      </c>
      <c r="E1064" s="61">
        <v>124971.18999999997</v>
      </c>
    </row>
    <row r="1065" spans="1:5" x14ac:dyDescent="0.35">
      <c r="A1065" s="59" t="s">
        <v>26</v>
      </c>
      <c r="B1065" s="59" t="str">
        <f>+VLOOKUP(Tabla1[[#This Row],[Contrato]],H:I,2,0)</f>
        <v>GS Oil &amp; Gas</v>
      </c>
      <c r="C1065" s="59" t="s">
        <v>245</v>
      </c>
      <c r="D1065" s="60" t="s">
        <v>200</v>
      </c>
      <c r="E1065" s="61">
        <v>81438.19</v>
      </c>
    </row>
    <row r="1066" spans="1:5" x14ac:dyDescent="0.35">
      <c r="A1066" s="59" t="s">
        <v>26</v>
      </c>
      <c r="B1066" s="59" t="str">
        <f>+VLOOKUP(Tabla1[[#This Row],[Contrato]],H:I,2,0)</f>
        <v>GS Oil &amp; Gas</v>
      </c>
      <c r="C1066" s="59" t="s">
        <v>245</v>
      </c>
      <c r="D1066" s="60" t="s">
        <v>201</v>
      </c>
      <c r="E1066" s="61">
        <v>91216.820000000022</v>
      </c>
    </row>
    <row r="1067" spans="1:5" x14ac:dyDescent="0.35">
      <c r="A1067" s="59" t="s">
        <v>26</v>
      </c>
      <c r="B1067" s="59" t="str">
        <f>+VLOOKUP(Tabla1[[#This Row],[Contrato]],H:I,2,0)</f>
        <v>GS Oil &amp; Gas</v>
      </c>
      <c r="C1067" s="59" t="s">
        <v>245</v>
      </c>
      <c r="D1067" s="60" t="s">
        <v>202</v>
      </c>
      <c r="E1067" s="61">
        <v>117756.06999999998</v>
      </c>
    </row>
    <row r="1068" spans="1:5" x14ac:dyDescent="0.35">
      <c r="A1068" s="59" t="s">
        <v>26</v>
      </c>
      <c r="B1068" s="59" t="str">
        <f>+VLOOKUP(Tabla1[[#This Row],[Contrato]],H:I,2,0)</f>
        <v>GS Oil &amp; Gas</v>
      </c>
      <c r="C1068" s="59" t="s">
        <v>245</v>
      </c>
      <c r="D1068" s="60" t="s">
        <v>203</v>
      </c>
      <c r="E1068" s="61">
        <v>52937.62</v>
      </c>
    </row>
    <row r="1069" spans="1:5" x14ac:dyDescent="0.35">
      <c r="A1069" s="59" t="s">
        <v>26</v>
      </c>
      <c r="B1069" s="59" t="str">
        <f>+VLOOKUP(Tabla1[[#This Row],[Contrato]],H:I,2,0)</f>
        <v>GS Oil &amp; Gas</v>
      </c>
      <c r="C1069" s="59" t="s">
        <v>245</v>
      </c>
      <c r="D1069" s="60" t="s">
        <v>204</v>
      </c>
      <c r="E1069" s="61">
        <v>112699.80000000003</v>
      </c>
    </row>
    <row r="1070" spans="1:5" x14ac:dyDescent="0.35">
      <c r="A1070" s="59" t="s">
        <v>26</v>
      </c>
      <c r="B1070" s="59" t="str">
        <f>+VLOOKUP(Tabla1[[#This Row],[Contrato]],H:I,2,0)</f>
        <v>GS Oil &amp; Gas</v>
      </c>
      <c r="C1070" s="59" t="s">
        <v>245</v>
      </c>
      <c r="D1070" s="60" t="s">
        <v>205</v>
      </c>
      <c r="E1070" s="61">
        <v>119060.17999999996</v>
      </c>
    </row>
    <row r="1071" spans="1:5" x14ac:dyDescent="0.35">
      <c r="A1071" s="59" t="s">
        <v>26</v>
      </c>
      <c r="B1071" s="59" t="str">
        <f>+VLOOKUP(Tabla1[[#This Row],[Contrato]],H:I,2,0)</f>
        <v>GS Oil &amp; Gas</v>
      </c>
      <c r="C1071" s="59" t="s">
        <v>245</v>
      </c>
      <c r="D1071" s="60" t="s">
        <v>206</v>
      </c>
      <c r="E1071" s="61">
        <v>185579.95000000004</v>
      </c>
    </row>
    <row r="1072" spans="1:5" x14ac:dyDescent="0.35">
      <c r="A1072" s="59" t="s">
        <v>26</v>
      </c>
      <c r="B1072" s="59" t="str">
        <f>+VLOOKUP(Tabla1[[#This Row],[Contrato]],H:I,2,0)</f>
        <v>GS Oil &amp; Gas</v>
      </c>
      <c r="C1072" s="59" t="s">
        <v>245</v>
      </c>
      <c r="D1072" s="60" t="s">
        <v>207</v>
      </c>
      <c r="E1072" s="61">
        <v>117459.19000000013</v>
      </c>
    </row>
    <row r="1073" spans="1:5" x14ac:dyDescent="0.35">
      <c r="A1073" s="59" t="s">
        <v>26</v>
      </c>
      <c r="B1073" s="59" t="str">
        <f>+VLOOKUP(Tabla1[[#This Row],[Contrato]],H:I,2,0)</f>
        <v>GS Oil &amp; Gas</v>
      </c>
      <c r="C1073" s="59" t="s">
        <v>245</v>
      </c>
      <c r="D1073" s="60" t="s">
        <v>208</v>
      </c>
      <c r="E1073" s="61">
        <v>26260.462379484863</v>
      </c>
    </row>
    <row r="1074" spans="1:5" x14ac:dyDescent="0.35">
      <c r="A1074" s="59" t="s">
        <v>26</v>
      </c>
      <c r="B1074" s="59" t="str">
        <f>+VLOOKUP(Tabla1[[#This Row],[Contrato]],H:I,2,0)</f>
        <v>GS Oil &amp; Gas</v>
      </c>
      <c r="C1074" s="59" t="s">
        <v>245</v>
      </c>
      <c r="D1074" s="60" t="s">
        <v>209</v>
      </c>
      <c r="E1074" s="61">
        <v>37103.024597171301</v>
      </c>
    </row>
    <row r="1075" spans="1:5" x14ac:dyDescent="0.35">
      <c r="A1075" s="59" t="s">
        <v>26</v>
      </c>
      <c r="B1075" s="59" t="str">
        <f>+VLOOKUP(Tabla1[[#This Row],[Contrato]],H:I,2,0)</f>
        <v>GS Oil &amp; Gas</v>
      </c>
      <c r="C1075" s="59" t="s">
        <v>245</v>
      </c>
      <c r="D1075" s="60" t="s">
        <v>210</v>
      </c>
      <c r="E1075" s="61">
        <v>10455.452827619458</v>
      </c>
    </row>
    <row r="1076" spans="1:5" x14ac:dyDescent="0.35">
      <c r="A1076" s="59" t="s">
        <v>26</v>
      </c>
      <c r="B1076" s="59" t="str">
        <f>+VLOOKUP(Tabla1[[#This Row],[Contrato]],H:I,2,0)</f>
        <v>GS Oil &amp; Gas</v>
      </c>
      <c r="C1076" s="59" t="s">
        <v>245</v>
      </c>
      <c r="D1076" s="60" t="s">
        <v>211</v>
      </c>
      <c r="E1076" s="61">
        <v>74518.96464586517</v>
      </c>
    </row>
    <row r="1077" spans="1:5" x14ac:dyDescent="0.35">
      <c r="A1077" s="59" t="s">
        <v>26</v>
      </c>
      <c r="B1077" s="59" t="str">
        <f>+VLOOKUP(Tabla1[[#This Row],[Contrato]],H:I,2,0)</f>
        <v>GS Oil &amp; Gas</v>
      </c>
      <c r="C1077" s="59" t="s">
        <v>245</v>
      </c>
      <c r="D1077" s="60" t="s">
        <v>212</v>
      </c>
      <c r="E1077" s="61">
        <v>4058.3880933193659</v>
      </c>
    </row>
    <row r="1078" spans="1:5" x14ac:dyDescent="0.35">
      <c r="A1078" s="59" t="s">
        <v>26</v>
      </c>
      <c r="B1078" s="59" t="str">
        <f>+VLOOKUP(Tabla1[[#This Row],[Contrato]],H:I,2,0)</f>
        <v>GS Oil &amp; Gas</v>
      </c>
      <c r="C1078" s="59" t="s">
        <v>245</v>
      </c>
      <c r="D1078" s="60" t="s">
        <v>213</v>
      </c>
      <c r="E1078" s="61">
        <v>25397.60234618279</v>
      </c>
    </row>
    <row r="1079" spans="1:5" x14ac:dyDescent="0.35">
      <c r="A1079" s="59" t="s">
        <v>26</v>
      </c>
      <c r="B1079" s="59" t="str">
        <f>+VLOOKUP(Tabla1[[#This Row],[Contrato]],H:I,2,0)</f>
        <v>GS Oil &amp; Gas</v>
      </c>
      <c r="C1079" s="59" t="s">
        <v>245</v>
      </c>
      <c r="D1079" s="60" t="s">
        <v>214</v>
      </c>
      <c r="E1079" s="61">
        <v>24079.854931287879</v>
      </c>
    </row>
    <row r="1080" spans="1:5" x14ac:dyDescent="0.35">
      <c r="A1080" s="59" t="s">
        <v>26</v>
      </c>
      <c r="B1080" s="59" t="str">
        <f>+VLOOKUP(Tabla1[[#This Row],[Contrato]],H:I,2,0)</f>
        <v>GS Oil &amp; Gas</v>
      </c>
      <c r="C1080" s="59" t="s">
        <v>245</v>
      </c>
      <c r="D1080" s="60" t="s">
        <v>215</v>
      </c>
      <c r="E1080" s="61">
        <v>36068.633524022254</v>
      </c>
    </row>
    <row r="1081" spans="1:5" x14ac:dyDescent="0.35">
      <c r="A1081" s="59" t="s">
        <v>26</v>
      </c>
      <c r="B1081" s="59" t="str">
        <f>+VLOOKUP(Tabla1[[#This Row],[Contrato]],H:I,2,0)</f>
        <v>GS Oil &amp; Gas</v>
      </c>
      <c r="C1081" s="59" t="s">
        <v>245</v>
      </c>
      <c r="D1081" s="60" t="s">
        <v>216</v>
      </c>
      <c r="E1081" s="61">
        <v>526061.98318906536</v>
      </c>
    </row>
    <row r="1082" spans="1:5" x14ac:dyDescent="0.35">
      <c r="A1082" s="59" t="s">
        <v>26</v>
      </c>
      <c r="B1082" s="59" t="str">
        <f>+VLOOKUP(Tabla1[[#This Row],[Contrato]],H:I,2,0)</f>
        <v>GS Oil &amp; Gas</v>
      </c>
      <c r="C1082" s="59" t="s">
        <v>245</v>
      </c>
      <c r="D1082" s="60" t="s">
        <v>217</v>
      </c>
      <c r="E1082" s="61">
        <v>14083.769771525336</v>
      </c>
    </row>
    <row r="1083" spans="1:5" x14ac:dyDescent="0.35">
      <c r="A1083" s="59" t="s">
        <v>26</v>
      </c>
      <c r="B1083" s="59" t="str">
        <f>+VLOOKUP(Tabla1[[#This Row],[Contrato]],H:I,2,0)</f>
        <v>GS Oil &amp; Gas</v>
      </c>
      <c r="C1083" s="59" t="s">
        <v>245</v>
      </c>
      <c r="D1083" s="60" t="s">
        <v>218</v>
      </c>
      <c r="E1083" s="61">
        <v>25283.982529003304</v>
      </c>
    </row>
    <row r="1084" spans="1:5" x14ac:dyDescent="0.35">
      <c r="A1084" s="59" t="s">
        <v>26</v>
      </c>
      <c r="B1084" s="59" t="str">
        <f>+VLOOKUP(Tabla1[[#This Row],[Contrato]],H:I,2,0)</f>
        <v>GS Oil &amp; Gas</v>
      </c>
      <c r="C1084" s="59" t="s">
        <v>245</v>
      </c>
      <c r="D1084" s="60" t="s">
        <v>219</v>
      </c>
      <c r="E1084" s="61">
        <v>3182.3552557679004</v>
      </c>
    </row>
    <row r="1085" spans="1:5" x14ac:dyDescent="0.35">
      <c r="A1085" s="59" t="s">
        <v>26</v>
      </c>
      <c r="B1085" s="59" t="str">
        <f>+VLOOKUP(Tabla1[[#This Row],[Contrato]],H:I,2,0)</f>
        <v>GS Oil &amp; Gas</v>
      </c>
      <c r="C1085" s="59" t="s">
        <v>245</v>
      </c>
      <c r="D1085" s="60" t="s">
        <v>220</v>
      </c>
      <c r="E1085" s="61">
        <v>32067.916103793377</v>
      </c>
    </row>
    <row r="1086" spans="1:5" x14ac:dyDescent="0.35">
      <c r="A1086" s="59" t="s">
        <v>26</v>
      </c>
      <c r="B1086" s="59" t="str">
        <f>+VLOOKUP(Tabla1[[#This Row],[Contrato]],H:I,2,0)</f>
        <v>GS Oil &amp; Gas</v>
      </c>
      <c r="C1086" s="59" t="s">
        <v>245</v>
      </c>
      <c r="D1086" s="60" t="s">
        <v>240</v>
      </c>
      <c r="E1086" s="61">
        <v>96800.958195543441</v>
      </c>
    </row>
    <row r="1087" spans="1:5" x14ac:dyDescent="0.35">
      <c r="A1087" s="59" t="s">
        <v>26</v>
      </c>
      <c r="B1087" s="59" t="str">
        <f>+VLOOKUP(Tabla1[[#This Row],[Contrato]],H:I,2,0)</f>
        <v>GS Oil &amp; Gas</v>
      </c>
      <c r="C1087" s="59" t="s">
        <v>245</v>
      </c>
      <c r="D1087" s="60" t="s">
        <v>259</v>
      </c>
      <c r="E1087" s="61">
        <v>77169.182419895646</v>
      </c>
    </row>
    <row r="1088" spans="1:5" x14ac:dyDescent="0.35">
      <c r="A1088" s="59" t="s">
        <v>26</v>
      </c>
      <c r="B1088" s="59" t="str">
        <f>+VLOOKUP(Tabla1[[#This Row],[Contrato]],H:I,2,0)</f>
        <v>GS Oil &amp; Gas</v>
      </c>
      <c r="C1088" s="59" t="s">
        <v>245</v>
      </c>
      <c r="D1088" s="60" t="s">
        <v>260</v>
      </c>
      <c r="E1088" s="61">
        <v>30353.910299834242</v>
      </c>
    </row>
    <row r="1089" spans="1:5" x14ac:dyDescent="0.35">
      <c r="A1089" s="59" t="s">
        <v>26</v>
      </c>
      <c r="B1089" s="59" t="str">
        <f>+VLOOKUP(Tabla1[[#This Row],[Contrato]],H:I,2,0)</f>
        <v>GS Oil &amp; Gas</v>
      </c>
      <c r="C1089" s="59" t="s">
        <v>245</v>
      </c>
      <c r="D1089" s="60" t="s">
        <v>267</v>
      </c>
      <c r="E1089" s="61">
        <v>10784.000995893157</v>
      </c>
    </row>
    <row r="1090" spans="1:5" x14ac:dyDescent="0.35">
      <c r="A1090" s="59" t="s">
        <v>26</v>
      </c>
      <c r="B1090" s="59" t="str">
        <f>+VLOOKUP(Tabla1[[#This Row],[Contrato]],H:I,2,0)</f>
        <v>GS Oil &amp; Gas</v>
      </c>
      <c r="C1090" s="59" t="s">
        <v>245</v>
      </c>
      <c r="D1090" s="60" t="s">
        <v>280</v>
      </c>
      <c r="E1090" s="61">
        <v>7877.6117087001694</v>
      </c>
    </row>
    <row r="1091" spans="1:5" x14ac:dyDescent="0.35">
      <c r="A1091" s="59" t="s">
        <v>27</v>
      </c>
      <c r="B1091" s="59" t="str">
        <f>+VLOOKUP(Tabla1[[#This Row],[Contrato]],H:I,2,0)</f>
        <v>Strata CR</v>
      </c>
      <c r="C1091" s="59" t="s">
        <v>242</v>
      </c>
      <c r="D1091" s="60" t="s">
        <v>198</v>
      </c>
      <c r="E1091" s="61">
        <v>194513.4</v>
      </c>
    </row>
    <row r="1092" spans="1:5" x14ac:dyDescent="0.35">
      <c r="A1092" s="59" t="s">
        <v>27</v>
      </c>
      <c r="B1092" s="59" t="str">
        <f>+VLOOKUP(Tabla1[[#This Row],[Contrato]],H:I,2,0)</f>
        <v>Strata CR</v>
      </c>
      <c r="C1092" s="59" t="s">
        <v>242</v>
      </c>
      <c r="D1092" s="60" t="s">
        <v>199</v>
      </c>
      <c r="E1092" s="61">
        <v>91390.04</v>
      </c>
    </row>
    <row r="1093" spans="1:5" x14ac:dyDescent="0.35">
      <c r="A1093" s="59" t="s">
        <v>27</v>
      </c>
      <c r="B1093" s="59" t="str">
        <f>+VLOOKUP(Tabla1[[#This Row],[Contrato]],H:I,2,0)</f>
        <v>Strata CR</v>
      </c>
      <c r="C1093" s="59" t="s">
        <v>242</v>
      </c>
      <c r="D1093" s="60" t="s">
        <v>200</v>
      </c>
      <c r="E1093" s="61">
        <v>18159</v>
      </c>
    </row>
    <row r="1094" spans="1:5" x14ac:dyDescent="0.35">
      <c r="A1094" s="59" t="s">
        <v>27</v>
      </c>
      <c r="B1094" s="59" t="str">
        <f>+VLOOKUP(Tabla1[[#This Row],[Contrato]],H:I,2,0)</f>
        <v>Strata CR</v>
      </c>
      <c r="C1094" s="59" t="s">
        <v>244</v>
      </c>
      <c r="D1094" s="60" t="s">
        <v>233</v>
      </c>
      <c r="E1094" s="61">
        <v>2909.88</v>
      </c>
    </row>
    <row r="1095" spans="1:5" x14ac:dyDescent="0.35">
      <c r="A1095" s="59" t="s">
        <v>27</v>
      </c>
      <c r="B1095" s="59" t="str">
        <f>+VLOOKUP(Tabla1[[#This Row],[Contrato]],H:I,2,0)</f>
        <v>Strata CR</v>
      </c>
      <c r="C1095" s="59" t="s">
        <v>244</v>
      </c>
      <c r="D1095" s="60" t="s">
        <v>195</v>
      </c>
      <c r="E1095" s="61">
        <v>11729.93</v>
      </c>
    </row>
    <row r="1096" spans="1:5" x14ac:dyDescent="0.35">
      <c r="A1096" s="59" t="s">
        <v>27</v>
      </c>
      <c r="B1096" s="59" t="str">
        <f>+VLOOKUP(Tabla1[[#This Row],[Contrato]],H:I,2,0)</f>
        <v>Strata CR</v>
      </c>
      <c r="C1096" s="59" t="s">
        <v>244</v>
      </c>
      <c r="D1096" s="60" t="s">
        <v>196</v>
      </c>
      <c r="E1096" s="61">
        <v>15861.5</v>
      </c>
    </row>
    <row r="1097" spans="1:5" x14ac:dyDescent="0.35">
      <c r="A1097" s="59" t="s">
        <v>27</v>
      </c>
      <c r="B1097" s="59" t="str">
        <f>+VLOOKUP(Tabla1[[#This Row],[Contrato]],H:I,2,0)</f>
        <v>Strata CR</v>
      </c>
      <c r="C1097" s="59" t="s">
        <v>245</v>
      </c>
      <c r="D1097" s="60" t="s">
        <v>230</v>
      </c>
      <c r="E1097" s="61">
        <v>88852.98</v>
      </c>
    </row>
    <row r="1098" spans="1:5" x14ac:dyDescent="0.35">
      <c r="A1098" s="59" t="s">
        <v>27</v>
      </c>
      <c r="B1098" s="59" t="str">
        <f>+VLOOKUP(Tabla1[[#This Row],[Contrato]],H:I,2,0)</f>
        <v>Strata CR</v>
      </c>
      <c r="C1098" s="59" t="s">
        <v>245</v>
      </c>
      <c r="D1098" s="60" t="s">
        <v>231</v>
      </c>
      <c r="E1098" s="61">
        <v>93667.37999999999</v>
      </c>
    </row>
    <row r="1099" spans="1:5" x14ac:dyDescent="0.35">
      <c r="A1099" s="59" t="s">
        <v>27</v>
      </c>
      <c r="B1099" s="59" t="str">
        <f>+VLOOKUP(Tabla1[[#This Row],[Contrato]],H:I,2,0)</f>
        <v>Strata CR</v>
      </c>
      <c r="C1099" s="59" t="s">
        <v>245</v>
      </c>
      <c r="D1099" s="60" t="s">
        <v>232</v>
      </c>
      <c r="E1099" s="61">
        <v>72606.389999999985</v>
      </c>
    </row>
    <row r="1100" spans="1:5" x14ac:dyDescent="0.35">
      <c r="A1100" s="59" t="s">
        <v>27</v>
      </c>
      <c r="B1100" s="59" t="str">
        <f>+VLOOKUP(Tabla1[[#This Row],[Contrato]],H:I,2,0)</f>
        <v>Strata CR</v>
      </c>
      <c r="C1100" s="59" t="s">
        <v>245</v>
      </c>
      <c r="D1100" s="60" t="s">
        <v>233</v>
      </c>
      <c r="E1100" s="61">
        <v>43670.98</v>
      </c>
    </row>
    <row r="1101" spans="1:5" x14ac:dyDescent="0.35">
      <c r="A1101" s="59" t="s">
        <v>27</v>
      </c>
      <c r="B1101" s="59" t="str">
        <f>+VLOOKUP(Tabla1[[#This Row],[Contrato]],H:I,2,0)</f>
        <v>Strata CR</v>
      </c>
      <c r="C1101" s="59" t="s">
        <v>245</v>
      </c>
      <c r="D1101" s="60" t="s">
        <v>234</v>
      </c>
      <c r="E1101" s="61">
        <v>90915.52999999997</v>
      </c>
    </row>
    <row r="1102" spans="1:5" x14ac:dyDescent="0.35">
      <c r="A1102" s="59" t="s">
        <v>27</v>
      </c>
      <c r="B1102" s="59" t="str">
        <f>+VLOOKUP(Tabla1[[#This Row],[Contrato]],H:I,2,0)</f>
        <v>Strata CR</v>
      </c>
      <c r="C1102" s="59" t="s">
        <v>245</v>
      </c>
      <c r="D1102" s="60" t="s">
        <v>235</v>
      </c>
      <c r="E1102" s="61">
        <v>230925.26999999987</v>
      </c>
    </row>
    <row r="1103" spans="1:5" x14ac:dyDescent="0.35">
      <c r="A1103" s="59" t="s">
        <v>27</v>
      </c>
      <c r="B1103" s="59" t="str">
        <f>+VLOOKUP(Tabla1[[#This Row],[Contrato]],H:I,2,0)</f>
        <v>Strata CR</v>
      </c>
      <c r="C1103" s="59" t="s">
        <v>245</v>
      </c>
      <c r="D1103" s="60" t="s">
        <v>193</v>
      </c>
      <c r="E1103" s="61">
        <v>67198.100000000006</v>
      </c>
    </row>
    <row r="1104" spans="1:5" x14ac:dyDescent="0.35">
      <c r="A1104" s="59" t="s">
        <v>27</v>
      </c>
      <c r="B1104" s="59" t="str">
        <f>+VLOOKUP(Tabla1[[#This Row],[Contrato]],H:I,2,0)</f>
        <v>Strata CR</v>
      </c>
      <c r="C1104" s="59" t="s">
        <v>245</v>
      </c>
      <c r="D1104" s="60" t="s">
        <v>194</v>
      </c>
      <c r="E1104" s="61">
        <v>245713.59000000008</v>
      </c>
    </row>
    <row r="1105" spans="1:5" x14ac:dyDescent="0.35">
      <c r="A1105" s="59" t="s">
        <v>27</v>
      </c>
      <c r="B1105" s="59" t="str">
        <f>+VLOOKUP(Tabla1[[#This Row],[Contrato]],H:I,2,0)</f>
        <v>Strata CR</v>
      </c>
      <c r="C1105" s="59" t="s">
        <v>245</v>
      </c>
      <c r="D1105" s="60" t="s">
        <v>195</v>
      </c>
      <c r="E1105" s="61">
        <v>229099.07</v>
      </c>
    </row>
    <row r="1106" spans="1:5" x14ac:dyDescent="0.35">
      <c r="A1106" s="59" t="s">
        <v>27</v>
      </c>
      <c r="B1106" s="59" t="str">
        <f>+VLOOKUP(Tabla1[[#This Row],[Contrato]],H:I,2,0)</f>
        <v>Strata CR</v>
      </c>
      <c r="C1106" s="59" t="s">
        <v>245</v>
      </c>
      <c r="D1106" s="60" t="s">
        <v>196</v>
      </c>
      <c r="E1106" s="61">
        <v>144887.10999999996</v>
      </c>
    </row>
    <row r="1107" spans="1:5" x14ac:dyDescent="0.35">
      <c r="A1107" s="59" t="s">
        <v>27</v>
      </c>
      <c r="B1107" s="59" t="str">
        <f>+VLOOKUP(Tabla1[[#This Row],[Contrato]],H:I,2,0)</f>
        <v>Strata CR</v>
      </c>
      <c r="C1107" s="59" t="s">
        <v>245</v>
      </c>
      <c r="D1107" s="60" t="s">
        <v>197</v>
      </c>
      <c r="E1107" s="61">
        <v>135926.67000000001</v>
      </c>
    </row>
    <row r="1108" spans="1:5" x14ac:dyDescent="0.35">
      <c r="A1108" s="59" t="s">
        <v>27</v>
      </c>
      <c r="B1108" s="59" t="str">
        <f>+VLOOKUP(Tabla1[[#This Row],[Contrato]],H:I,2,0)</f>
        <v>Strata CR</v>
      </c>
      <c r="C1108" s="59" t="s">
        <v>245</v>
      </c>
      <c r="D1108" s="60" t="s">
        <v>198</v>
      </c>
      <c r="E1108" s="61">
        <v>30694.429999999993</v>
      </c>
    </row>
    <row r="1109" spans="1:5" x14ac:dyDescent="0.35">
      <c r="A1109" s="59" t="s">
        <v>27</v>
      </c>
      <c r="B1109" s="59" t="str">
        <f>+VLOOKUP(Tabla1[[#This Row],[Contrato]],H:I,2,0)</f>
        <v>Strata CR</v>
      </c>
      <c r="C1109" s="59" t="s">
        <v>245</v>
      </c>
      <c r="D1109" s="60" t="s">
        <v>199</v>
      </c>
      <c r="E1109" s="61">
        <v>119429.3</v>
      </c>
    </row>
    <row r="1110" spans="1:5" x14ac:dyDescent="0.35">
      <c r="A1110" s="59" t="s">
        <v>27</v>
      </c>
      <c r="B1110" s="59" t="str">
        <f>+VLOOKUP(Tabla1[[#This Row],[Contrato]],H:I,2,0)</f>
        <v>Strata CR</v>
      </c>
      <c r="C1110" s="59" t="s">
        <v>245</v>
      </c>
      <c r="D1110" s="60" t="s">
        <v>200</v>
      </c>
      <c r="E1110" s="61">
        <v>80511.94</v>
      </c>
    </row>
    <row r="1111" spans="1:5" x14ac:dyDescent="0.35">
      <c r="A1111" s="59" t="s">
        <v>27</v>
      </c>
      <c r="B1111" s="59" t="str">
        <f>+VLOOKUP(Tabla1[[#This Row],[Contrato]],H:I,2,0)</f>
        <v>Strata CR</v>
      </c>
      <c r="C1111" s="59" t="s">
        <v>245</v>
      </c>
      <c r="D1111" s="60" t="s">
        <v>201</v>
      </c>
      <c r="E1111" s="61">
        <v>85703.050000000017</v>
      </c>
    </row>
    <row r="1112" spans="1:5" x14ac:dyDescent="0.35">
      <c r="A1112" s="59" t="s">
        <v>27</v>
      </c>
      <c r="B1112" s="59" t="str">
        <f>+VLOOKUP(Tabla1[[#This Row],[Contrato]],H:I,2,0)</f>
        <v>Strata CR</v>
      </c>
      <c r="C1112" s="59" t="s">
        <v>245</v>
      </c>
      <c r="D1112" s="60" t="s">
        <v>202</v>
      </c>
      <c r="E1112" s="61">
        <v>151051.58999999997</v>
      </c>
    </row>
    <row r="1113" spans="1:5" x14ac:dyDescent="0.35">
      <c r="A1113" s="59" t="s">
        <v>27</v>
      </c>
      <c r="B1113" s="59" t="str">
        <f>+VLOOKUP(Tabla1[[#This Row],[Contrato]],H:I,2,0)</f>
        <v>Strata CR</v>
      </c>
      <c r="C1113" s="59" t="s">
        <v>245</v>
      </c>
      <c r="D1113" s="60" t="s">
        <v>203</v>
      </c>
      <c r="E1113" s="61">
        <v>154556.04000000007</v>
      </c>
    </row>
    <row r="1114" spans="1:5" x14ac:dyDescent="0.35">
      <c r="A1114" s="59" t="s">
        <v>27</v>
      </c>
      <c r="B1114" s="59" t="str">
        <f>+VLOOKUP(Tabla1[[#This Row],[Contrato]],H:I,2,0)</f>
        <v>Strata CR</v>
      </c>
      <c r="C1114" s="59" t="s">
        <v>245</v>
      </c>
      <c r="D1114" s="60" t="s">
        <v>204</v>
      </c>
      <c r="E1114" s="61">
        <v>56577.459999999977</v>
      </c>
    </row>
    <row r="1115" spans="1:5" x14ac:dyDescent="0.35">
      <c r="A1115" s="59" t="s">
        <v>27</v>
      </c>
      <c r="B1115" s="59" t="str">
        <f>+VLOOKUP(Tabla1[[#This Row],[Contrato]],H:I,2,0)</f>
        <v>Strata CR</v>
      </c>
      <c r="C1115" s="59" t="s">
        <v>245</v>
      </c>
      <c r="D1115" s="60" t="s">
        <v>205</v>
      </c>
      <c r="E1115" s="61">
        <v>103528.14000000006</v>
      </c>
    </row>
    <row r="1116" spans="1:5" x14ac:dyDescent="0.35">
      <c r="A1116" s="59" t="s">
        <v>27</v>
      </c>
      <c r="B1116" s="59" t="str">
        <f>+VLOOKUP(Tabla1[[#This Row],[Contrato]],H:I,2,0)</f>
        <v>Strata CR</v>
      </c>
      <c r="C1116" s="59" t="s">
        <v>245</v>
      </c>
      <c r="D1116" s="60" t="s">
        <v>206</v>
      </c>
      <c r="E1116" s="61">
        <v>151798.93</v>
      </c>
    </row>
    <row r="1117" spans="1:5" x14ac:dyDescent="0.35">
      <c r="A1117" s="59" t="s">
        <v>27</v>
      </c>
      <c r="B1117" s="59" t="str">
        <f>+VLOOKUP(Tabla1[[#This Row],[Contrato]],H:I,2,0)</f>
        <v>Strata CR</v>
      </c>
      <c r="C1117" s="59" t="s">
        <v>245</v>
      </c>
      <c r="D1117" s="60" t="s">
        <v>207</v>
      </c>
      <c r="E1117" s="61">
        <v>165723.00000000003</v>
      </c>
    </row>
    <row r="1118" spans="1:5" x14ac:dyDescent="0.35">
      <c r="A1118" s="59" t="s">
        <v>27</v>
      </c>
      <c r="B1118" s="59" t="str">
        <f>+VLOOKUP(Tabla1[[#This Row],[Contrato]],H:I,2,0)</f>
        <v>Strata CR</v>
      </c>
      <c r="C1118" s="59" t="s">
        <v>245</v>
      </c>
      <c r="D1118" s="60" t="s">
        <v>208</v>
      </c>
      <c r="E1118" s="61">
        <v>46158.626081608083</v>
      </c>
    </row>
    <row r="1119" spans="1:5" x14ac:dyDescent="0.35">
      <c r="A1119" s="59" t="s">
        <v>27</v>
      </c>
      <c r="B1119" s="59" t="str">
        <f>+VLOOKUP(Tabla1[[#This Row],[Contrato]],H:I,2,0)</f>
        <v>Strata CR</v>
      </c>
      <c r="C1119" s="59" t="s">
        <v>245</v>
      </c>
      <c r="D1119" s="60" t="s">
        <v>209</v>
      </c>
      <c r="E1119" s="61">
        <v>79422.888092122725</v>
      </c>
    </row>
    <row r="1120" spans="1:5" x14ac:dyDescent="0.35">
      <c r="A1120" s="59" t="s">
        <v>27</v>
      </c>
      <c r="B1120" s="59" t="str">
        <f>+VLOOKUP(Tabla1[[#This Row],[Contrato]],H:I,2,0)</f>
        <v>Strata CR</v>
      </c>
      <c r="C1120" s="59" t="s">
        <v>245</v>
      </c>
      <c r="D1120" s="60" t="s">
        <v>210</v>
      </c>
      <c r="E1120" s="61">
        <v>24305.319215383039</v>
      </c>
    </row>
    <row r="1121" spans="1:5" x14ac:dyDescent="0.35">
      <c r="A1121" s="59" t="s">
        <v>27</v>
      </c>
      <c r="B1121" s="59" t="str">
        <f>+VLOOKUP(Tabla1[[#This Row],[Contrato]],H:I,2,0)</f>
        <v>Strata CR</v>
      </c>
      <c r="C1121" s="59" t="s">
        <v>245</v>
      </c>
      <c r="D1121" s="60" t="s">
        <v>211</v>
      </c>
      <c r="E1121" s="61">
        <v>110599.97372861778</v>
      </c>
    </row>
    <row r="1122" spans="1:5" x14ac:dyDescent="0.35">
      <c r="A1122" s="59" t="s">
        <v>27</v>
      </c>
      <c r="B1122" s="59" t="str">
        <f>+VLOOKUP(Tabla1[[#This Row],[Contrato]],H:I,2,0)</f>
        <v>Strata CR</v>
      </c>
      <c r="C1122" s="59" t="s">
        <v>245</v>
      </c>
      <c r="D1122" s="60" t="s">
        <v>212</v>
      </c>
      <c r="E1122" s="61">
        <v>22236.714432652567</v>
      </c>
    </row>
    <row r="1123" spans="1:5" x14ac:dyDescent="0.35">
      <c r="A1123" s="59" t="s">
        <v>27</v>
      </c>
      <c r="B1123" s="59" t="str">
        <f>+VLOOKUP(Tabla1[[#This Row],[Contrato]],H:I,2,0)</f>
        <v>Strata CR</v>
      </c>
      <c r="C1123" s="59" t="s">
        <v>245</v>
      </c>
      <c r="D1123" s="60" t="s">
        <v>213</v>
      </c>
      <c r="E1123" s="61">
        <v>48988.570754527798</v>
      </c>
    </row>
    <row r="1124" spans="1:5" x14ac:dyDescent="0.35">
      <c r="A1124" s="59" t="s">
        <v>27</v>
      </c>
      <c r="B1124" s="59" t="str">
        <f>+VLOOKUP(Tabla1[[#This Row],[Contrato]],H:I,2,0)</f>
        <v>Strata CR</v>
      </c>
      <c r="C1124" s="59" t="s">
        <v>245</v>
      </c>
      <c r="D1124" s="60" t="s">
        <v>214</v>
      </c>
      <c r="E1124" s="61">
        <v>23930.727183950385</v>
      </c>
    </row>
    <row r="1125" spans="1:5" x14ac:dyDescent="0.35">
      <c r="A1125" s="59" t="s">
        <v>27</v>
      </c>
      <c r="B1125" s="59" t="str">
        <f>+VLOOKUP(Tabla1[[#This Row],[Contrato]],H:I,2,0)</f>
        <v>Strata CR</v>
      </c>
      <c r="C1125" s="59" t="s">
        <v>245</v>
      </c>
      <c r="D1125" s="60" t="s">
        <v>215</v>
      </c>
      <c r="E1125" s="61">
        <v>70768.340132627141</v>
      </c>
    </row>
    <row r="1126" spans="1:5" x14ac:dyDescent="0.35">
      <c r="A1126" s="59" t="s">
        <v>27</v>
      </c>
      <c r="B1126" s="59" t="str">
        <f>+VLOOKUP(Tabla1[[#This Row],[Contrato]],H:I,2,0)</f>
        <v>Strata CR</v>
      </c>
      <c r="C1126" s="59" t="s">
        <v>245</v>
      </c>
      <c r="D1126" s="60" t="s">
        <v>216</v>
      </c>
      <c r="E1126" s="61">
        <v>13466.225159536092</v>
      </c>
    </row>
    <row r="1127" spans="1:5" x14ac:dyDescent="0.35">
      <c r="A1127" s="59" t="s">
        <v>27</v>
      </c>
      <c r="B1127" s="59" t="str">
        <f>+VLOOKUP(Tabla1[[#This Row],[Contrato]],H:I,2,0)</f>
        <v>Strata CR</v>
      </c>
      <c r="C1127" s="59" t="s">
        <v>245</v>
      </c>
      <c r="D1127" s="60" t="s">
        <v>217</v>
      </c>
      <c r="E1127" s="61">
        <v>38840.560620224132</v>
      </c>
    </row>
    <row r="1128" spans="1:5" x14ac:dyDescent="0.35">
      <c r="A1128" s="59" t="s">
        <v>27</v>
      </c>
      <c r="B1128" s="59" t="str">
        <f>+VLOOKUP(Tabla1[[#This Row],[Contrato]],H:I,2,0)</f>
        <v>Strata CR</v>
      </c>
      <c r="C1128" s="59" t="s">
        <v>245</v>
      </c>
      <c r="D1128" s="60" t="s">
        <v>218</v>
      </c>
      <c r="E1128" s="61">
        <v>20759.454966712728</v>
      </c>
    </row>
    <row r="1129" spans="1:5" x14ac:dyDescent="0.35">
      <c r="A1129" s="59" t="s">
        <v>27</v>
      </c>
      <c r="B1129" s="59" t="str">
        <f>+VLOOKUP(Tabla1[[#This Row],[Contrato]],H:I,2,0)</f>
        <v>Strata CR</v>
      </c>
      <c r="C1129" s="59" t="s">
        <v>245</v>
      </c>
      <c r="D1129" s="60" t="s">
        <v>219</v>
      </c>
      <c r="E1129" s="61">
        <v>22331.637211171077</v>
      </c>
    </row>
    <row r="1130" spans="1:5" x14ac:dyDescent="0.35">
      <c r="A1130" s="59" t="s">
        <v>27</v>
      </c>
      <c r="B1130" s="59" t="str">
        <f>+VLOOKUP(Tabla1[[#This Row],[Contrato]],H:I,2,0)</f>
        <v>Strata CR</v>
      </c>
      <c r="C1130" s="59" t="s">
        <v>245</v>
      </c>
      <c r="D1130" s="60" t="s">
        <v>220</v>
      </c>
      <c r="E1130" s="61">
        <v>43744.151197468811</v>
      </c>
    </row>
    <row r="1131" spans="1:5" x14ac:dyDescent="0.35">
      <c r="A1131" s="59" t="s">
        <v>27</v>
      </c>
      <c r="B1131" s="59" t="str">
        <f>+VLOOKUP(Tabla1[[#This Row],[Contrato]],H:I,2,0)</f>
        <v>Strata CR</v>
      </c>
      <c r="C1131" s="59" t="s">
        <v>245</v>
      </c>
      <c r="D1131" s="60" t="s">
        <v>240</v>
      </c>
      <c r="E1131" s="61">
        <v>4189.496743941736</v>
      </c>
    </row>
    <row r="1132" spans="1:5" x14ac:dyDescent="0.35">
      <c r="A1132" s="59" t="s">
        <v>27</v>
      </c>
      <c r="B1132" s="59" t="str">
        <f>+VLOOKUP(Tabla1[[#This Row],[Contrato]],H:I,2,0)</f>
        <v>Strata CR</v>
      </c>
      <c r="C1132" s="59" t="s">
        <v>245</v>
      </c>
      <c r="D1132" s="60" t="s">
        <v>259</v>
      </c>
      <c r="E1132" s="61">
        <v>474.98165881068667</v>
      </c>
    </row>
    <row r="1133" spans="1:5" x14ac:dyDescent="0.35">
      <c r="A1133" s="59" t="s">
        <v>27</v>
      </c>
      <c r="B1133" s="59" t="str">
        <f>+VLOOKUP(Tabla1[[#This Row],[Contrato]],H:I,2,0)</f>
        <v>Strata CR</v>
      </c>
      <c r="C1133" s="59" t="s">
        <v>245</v>
      </c>
      <c r="D1133" s="60" t="s">
        <v>267</v>
      </c>
      <c r="E1133" s="61">
        <v>31321.151892891536</v>
      </c>
    </row>
    <row r="1134" spans="1:5" x14ac:dyDescent="0.35">
      <c r="A1134" s="59" t="s">
        <v>27</v>
      </c>
      <c r="B1134" s="59" t="str">
        <f>+VLOOKUP(Tabla1[[#This Row],[Contrato]],H:I,2,0)</f>
        <v>Strata CR</v>
      </c>
      <c r="C1134" s="59" t="s">
        <v>245</v>
      </c>
      <c r="D1134" s="60" t="s">
        <v>280</v>
      </c>
      <c r="E1134" s="61">
        <v>1057.0257704148751</v>
      </c>
    </row>
    <row r="1135" spans="1:5" x14ac:dyDescent="0.35">
      <c r="A1135" s="59" t="s">
        <v>28</v>
      </c>
      <c r="B1135" s="59" t="str">
        <f>+VLOOKUP(Tabla1[[#This Row],[Contrato]],H:I,2,0)</f>
        <v>Secadero Petróleo y Gas</v>
      </c>
      <c r="C1135" s="59" t="s">
        <v>242</v>
      </c>
      <c r="D1135" s="60" t="s">
        <v>226</v>
      </c>
      <c r="E1135" s="61">
        <v>295.34999999999997</v>
      </c>
    </row>
    <row r="1136" spans="1:5" x14ac:dyDescent="0.35">
      <c r="A1136" s="59" t="s">
        <v>28</v>
      </c>
      <c r="B1136" s="59" t="str">
        <f>+VLOOKUP(Tabla1[[#This Row],[Contrato]],H:I,2,0)</f>
        <v>Secadero Petróleo y Gas</v>
      </c>
      <c r="C1136" s="59" t="s">
        <v>242</v>
      </c>
      <c r="D1136" s="60" t="s">
        <v>228</v>
      </c>
      <c r="E1136" s="61">
        <v>80627.899999999994</v>
      </c>
    </row>
    <row r="1137" spans="1:5" x14ac:dyDescent="0.35">
      <c r="A1137" s="59" t="s">
        <v>28</v>
      </c>
      <c r="B1137" s="59" t="str">
        <f>+VLOOKUP(Tabla1[[#This Row],[Contrato]],H:I,2,0)</f>
        <v>Secadero Petróleo y Gas</v>
      </c>
      <c r="C1137" s="59" t="s">
        <v>242</v>
      </c>
      <c r="D1137" s="60" t="s">
        <v>230</v>
      </c>
      <c r="E1137" s="61">
        <v>11323.9</v>
      </c>
    </row>
    <row r="1138" spans="1:5" x14ac:dyDescent="0.35">
      <c r="A1138" s="59" t="s">
        <v>28</v>
      </c>
      <c r="B1138" s="59" t="str">
        <f>+VLOOKUP(Tabla1[[#This Row],[Contrato]],H:I,2,0)</f>
        <v>Secadero Petróleo y Gas</v>
      </c>
      <c r="C1138" s="59" t="s">
        <v>242</v>
      </c>
      <c r="D1138" s="60" t="s">
        <v>231</v>
      </c>
      <c r="E1138" s="61">
        <v>33536.03</v>
      </c>
    </row>
    <row r="1139" spans="1:5" x14ac:dyDescent="0.35">
      <c r="A1139" s="59" t="s">
        <v>28</v>
      </c>
      <c r="B1139" s="59" t="str">
        <f>+VLOOKUP(Tabla1[[#This Row],[Contrato]],H:I,2,0)</f>
        <v>Secadero Petróleo y Gas</v>
      </c>
      <c r="C1139" s="59" t="s">
        <v>242</v>
      </c>
      <c r="D1139" s="60" t="s">
        <v>233</v>
      </c>
      <c r="E1139" s="61">
        <v>26310.03</v>
      </c>
    </row>
    <row r="1140" spans="1:5" x14ac:dyDescent="0.35">
      <c r="A1140" s="59" t="s">
        <v>28</v>
      </c>
      <c r="B1140" s="59" t="str">
        <f>+VLOOKUP(Tabla1[[#This Row],[Contrato]],H:I,2,0)</f>
        <v>Secadero Petróleo y Gas</v>
      </c>
      <c r="C1140" s="59" t="s">
        <v>242</v>
      </c>
      <c r="D1140" s="60" t="s">
        <v>193</v>
      </c>
      <c r="E1140" s="61">
        <v>15555.7</v>
      </c>
    </row>
    <row r="1141" spans="1:5" x14ac:dyDescent="0.35">
      <c r="A1141" s="59" t="s">
        <v>28</v>
      </c>
      <c r="B1141" s="59" t="str">
        <f>+VLOOKUP(Tabla1[[#This Row],[Contrato]],H:I,2,0)</f>
        <v>Secadero Petróleo y Gas</v>
      </c>
      <c r="C1141" s="59" t="s">
        <v>242</v>
      </c>
      <c r="D1141" s="60" t="s">
        <v>194</v>
      </c>
      <c r="E1141" s="61">
        <v>270.49</v>
      </c>
    </row>
    <row r="1142" spans="1:5" x14ac:dyDescent="0.35">
      <c r="A1142" s="59" t="s">
        <v>28</v>
      </c>
      <c r="B1142" s="59" t="str">
        <f>+VLOOKUP(Tabla1[[#This Row],[Contrato]],H:I,2,0)</f>
        <v>Secadero Petróleo y Gas</v>
      </c>
      <c r="C1142" s="59" t="s">
        <v>242</v>
      </c>
      <c r="D1142" s="60" t="s">
        <v>195</v>
      </c>
      <c r="E1142" s="61">
        <v>762.81</v>
      </c>
    </row>
    <row r="1143" spans="1:5" x14ac:dyDescent="0.35">
      <c r="A1143" s="59" t="s">
        <v>28</v>
      </c>
      <c r="B1143" s="59" t="str">
        <f>+VLOOKUP(Tabla1[[#This Row],[Contrato]],H:I,2,0)</f>
        <v>Secadero Petróleo y Gas</v>
      </c>
      <c r="C1143" s="59" t="s">
        <v>242</v>
      </c>
      <c r="D1143" s="60" t="s">
        <v>196</v>
      </c>
      <c r="E1143" s="61">
        <v>20439.100000000002</v>
      </c>
    </row>
    <row r="1144" spans="1:5" x14ac:dyDescent="0.35">
      <c r="A1144" s="59" t="s">
        <v>28</v>
      </c>
      <c r="B1144" s="59" t="str">
        <f>+VLOOKUP(Tabla1[[#This Row],[Contrato]],H:I,2,0)</f>
        <v>Secadero Petróleo y Gas</v>
      </c>
      <c r="C1144" s="59" t="s">
        <v>242</v>
      </c>
      <c r="D1144" s="60" t="s">
        <v>197</v>
      </c>
      <c r="E1144" s="61">
        <v>920.76</v>
      </c>
    </row>
    <row r="1145" spans="1:5" x14ac:dyDescent="0.35">
      <c r="A1145" s="59" t="s">
        <v>28</v>
      </c>
      <c r="B1145" s="59" t="str">
        <f>+VLOOKUP(Tabla1[[#This Row],[Contrato]],H:I,2,0)</f>
        <v>Secadero Petróleo y Gas</v>
      </c>
      <c r="C1145" s="59" t="s">
        <v>242</v>
      </c>
      <c r="D1145" s="60" t="s">
        <v>198</v>
      </c>
      <c r="E1145" s="61">
        <v>820.49</v>
      </c>
    </row>
    <row r="1146" spans="1:5" x14ac:dyDescent="0.35">
      <c r="A1146" s="59" t="s">
        <v>28</v>
      </c>
      <c r="B1146" s="59" t="str">
        <f>+VLOOKUP(Tabla1[[#This Row],[Contrato]],H:I,2,0)</f>
        <v>Secadero Petróleo y Gas</v>
      </c>
      <c r="C1146" s="59" t="s">
        <v>242</v>
      </c>
      <c r="D1146" s="60" t="s">
        <v>199</v>
      </c>
      <c r="E1146" s="61">
        <v>762.53</v>
      </c>
    </row>
    <row r="1147" spans="1:5" x14ac:dyDescent="0.35">
      <c r="A1147" s="59" t="s">
        <v>28</v>
      </c>
      <c r="B1147" s="59" t="str">
        <f>+VLOOKUP(Tabla1[[#This Row],[Contrato]],H:I,2,0)</f>
        <v>Secadero Petróleo y Gas</v>
      </c>
      <c r="C1147" s="59" t="s">
        <v>242</v>
      </c>
      <c r="D1147" s="60" t="s">
        <v>200</v>
      </c>
      <c r="E1147" s="61">
        <v>756.52</v>
      </c>
    </row>
    <row r="1148" spans="1:5" x14ac:dyDescent="0.35">
      <c r="A1148" s="59" t="s">
        <v>28</v>
      </c>
      <c r="B1148" s="59" t="str">
        <f>+VLOOKUP(Tabla1[[#This Row],[Contrato]],H:I,2,0)</f>
        <v>Secadero Petróleo y Gas</v>
      </c>
      <c r="C1148" s="59" t="s">
        <v>242</v>
      </c>
      <c r="D1148" s="60" t="s">
        <v>201</v>
      </c>
      <c r="E1148" s="61">
        <v>22675.829999999998</v>
      </c>
    </row>
    <row r="1149" spans="1:5" x14ac:dyDescent="0.35">
      <c r="A1149" s="59" t="s">
        <v>28</v>
      </c>
      <c r="B1149" s="59" t="str">
        <f>+VLOOKUP(Tabla1[[#This Row],[Contrato]],H:I,2,0)</f>
        <v>Secadero Petróleo y Gas</v>
      </c>
      <c r="C1149" s="59" t="s">
        <v>242</v>
      </c>
      <c r="D1149" s="60" t="s">
        <v>202</v>
      </c>
      <c r="E1149" s="61">
        <v>29011.677317362792</v>
      </c>
    </row>
    <row r="1150" spans="1:5" x14ac:dyDescent="0.35">
      <c r="A1150" s="59" t="s">
        <v>28</v>
      </c>
      <c r="B1150" s="59" t="str">
        <f>+VLOOKUP(Tabla1[[#This Row],[Contrato]],H:I,2,0)</f>
        <v>Secadero Petróleo y Gas</v>
      </c>
      <c r="C1150" s="59" t="s">
        <v>242</v>
      </c>
      <c r="D1150" s="60" t="s">
        <v>203</v>
      </c>
      <c r="E1150" s="61">
        <v>27443.904853906548</v>
      </c>
    </row>
    <row r="1151" spans="1:5" x14ac:dyDescent="0.35">
      <c r="A1151" s="59" t="s">
        <v>28</v>
      </c>
      <c r="B1151" s="59" t="str">
        <f>+VLOOKUP(Tabla1[[#This Row],[Contrato]],H:I,2,0)</f>
        <v>Secadero Petróleo y Gas</v>
      </c>
      <c r="C1151" s="59" t="s">
        <v>242</v>
      </c>
      <c r="D1151" s="60" t="s">
        <v>204</v>
      </c>
      <c r="E1151" s="61">
        <v>242.58034374887717</v>
      </c>
    </row>
    <row r="1152" spans="1:5" x14ac:dyDescent="0.35">
      <c r="A1152" s="59" t="s">
        <v>28</v>
      </c>
      <c r="B1152" s="59" t="str">
        <f>+VLOOKUP(Tabla1[[#This Row],[Contrato]],H:I,2,0)</f>
        <v>Secadero Petróleo y Gas</v>
      </c>
      <c r="C1152" s="59" t="s">
        <v>242</v>
      </c>
      <c r="D1152" s="60" t="s">
        <v>206</v>
      </c>
      <c r="E1152" s="61">
        <v>1509226.8423808732</v>
      </c>
    </row>
    <row r="1153" spans="1:5" x14ac:dyDescent="0.35">
      <c r="A1153" s="59" t="s">
        <v>28</v>
      </c>
      <c r="B1153" s="59" t="str">
        <f>+VLOOKUP(Tabla1[[#This Row],[Contrato]],H:I,2,0)</f>
        <v>Secadero Petróleo y Gas</v>
      </c>
      <c r="C1153" s="59" t="s">
        <v>242</v>
      </c>
      <c r="D1153" s="60" t="s">
        <v>207</v>
      </c>
      <c r="E1153" s="61">
        <v>388.85101489198786</v>
      </c>
    </row>
    <row r="1154" spans="1:5" x14ac:dyDescent="0.35">
      <c r="A1154" s="59" t="s">
        <v>29</v>
      </c>
      <c r="B1154" s="59" t="str">
        <f>+VLOOKUP(Tabla1[[#This Row],[Contrato]],H:I,2,0)</f>
        <v>Perseus Tajón</v>
      </c>
      <c r="C1154" s="59" t="s">
        <v>242</v>
      </c>
      <c r="D1154" s="60" t="s">
        <v>226</v>
      </c>
      <c r="E1154" s="61">
        <v>48198.66</v>
      </c>
    </row>
    <row r="1155" spans="1:5" x14ac:dyDescent="0.35">
      <c r="A1155" s="59" t="s">
        <v>29</v>
      </c>
      <c r="B1155" s="59" t="str">
        <f>+VLOOKUP(Tabla1[[#This Row],[Contrato]],H:I,2,0)</f>
        <v>Perseus Tajón</v>
      </c>
      <c r="C1155" s="59" t="s">
        <v>242</v>
      </c>
      <c r="D1155" s="60" t="s">
        <v>227</v>
      </c>
      <c r="E1155" s="61">
        <v>8884.56</v>
      </c>
    </row>
    <row r="1156" spans="1:5" x14ac:dyDescent="0.35">
      <c r="A1156" s="59" t="s">
        <v>29</v>
      </c>
      <c r="B1156" s="59" t="str">
        <f>+VLOOKUP(Tabla1[[#This Row],[Contrato]],H:I,2,0)</f>
        <v>Perseus Tajón</v>
      </c>
      <c r="C1156" s="59" t="s">
        <v>242</v>
      </c>
      <c r="D1156" s="60" t="s">
        <v>228</v>
      </c>
      <c r="E1156" s="61">
        <v>142958.02000000002</v>
      </c>
    </row>
    <row r="1157" spans="1:5" x14ac:dyDescent="0.35">
      <c r="A1157" s="59" t="s">
        <v>29</v>
      </c>
      <c r="B1157" s="59" t="str">
        <f>+VLOOKUP(Tabla1[[#This Row],[Contrato]],H:I,2,0)</f>
        <v>Perseus Tajón</v>
      </c>
      <c r="C1157" s="59" t="s">
        <v>242</v>
      </c>
      <c r="D1157" s="60" t="s">
        <v>229</v>
      </c>
      <c r="E1157" s="61">
        <v>161400.33000000002</v>
      </c>
    </row>
    <row r="1158" spans="1:5" x14ac:dyDescent="0.35">
      <c r="A1158" s="59" t="s">
        <v>29</v>
      </c>
      <c r="B1158" s="59" t="str">
        <f>+VLOOKUP(Tabla1[[#This Row],[Contrato]],H:I,2,0)</f>
        <v>Perseus Tajón</v>
      </c>
      <c r="C1158" s="59" t="s">
        <v>242</v>
      </c>
      <c r="D1158" s="60" t="s">
        <v>230</v>
      </c>
      <c r="E1158" s="61">
        <v>167623.23000000001</v>
      </c>
    </row>
    <row r="1159" spans="1:5" x14ac:dyDescent="0.35">
      <c r="A1159" s="59" t="s">
        <v>29</v>
      </c>
      <c r="B1159" s="59" t="str">
        <f>+VLOOKUP(Tabla1[[#This Row],[Contrato]],H:I,2,0)</f>
        <v>Perseus Tajón</v>
      </c>
      <c r="C1159" s="59" t="s">
        <v>242</v>
      </c>
      <c r="D1159" s="60" t="s">
        <v>231</v>
      </c>
      <c r="E1159" s="61">
        <v>64846.17</v>
      </c>
    </row>
    <row r="1160" spans="1:5" x14ac:dyDescent="0.35">
      <c r="A1160" s="59" t="s">
        <v>29</v>
      </c>
      <c r="B1160" s="59" t="str">
        <f>+VLOOKUP(Tabla1[[#This Row],[Contrato]],H:I,2,0)</f>
        <v>Perseus Tajón</v>
      </c>
      <c r="C1160" s="59" t="s">
        <v>242</v>
      </c>
      <c r="D1160" s="60" t="s">
        <v>232</v>
      </c>
      <c r="E1160" s="61">
        <v>208190.61000000002</v>
      </c>
    </row>
    <row r="1161" spans="1:5" x14ac:dyDescent="0.35">
      <c r="A1161" s="59" t="s">
        <v>29</v>
      </c>
      <c r="B1161" s="59" t="str">
        <f>+VLOOKUP(Tabla1[[#This Row],[Contrato]],H:I,2,0)</f>
        <v>Perseus Tajón</v>
      </c>
      <c r="C1161" s="59" t="s">
        <v>242</v>
      </c>
      <c r="D1161" s="60" t="s">
        <v>233</v>
      </c>
      <c r="E1161" s="61">
        <v>126944.88</v>
      </c>
    </row>
    <row r="1162" spans="1:5" x14ac:dyDescent="0.35">
      <c r="A1162" s="59" t="s">
        <v>29</v>
      </c>
      <c r="B1162" s="59" t="str">
        <f>+VLOOKUP(Tabla1[[#This Row],[Contrato]],H:I,2,0)</f>
        <v>Perseus Tajón</v>
      </c>
      <c r="C1162" s="59" t="s">
        <v>242</v>
      </c>
      <c r="D1162" s="60" t="s">
        <v>234</v>
      </c>
      <c r="E1162" s="61">
        <v>173658.23</v>
      </c>
    </row>
    <row r="1163" spans="1:5" x14ac:dyDescent="0.35">
      <c r="A1163" s="59" t="s">
        <v>29</v>
      </c>
      <c r="B1163" s="59" t="str">
        <f>+VLOOKUP(Tabla1[[#This Row],[Contrato]],H:I,2,0)</f>
        <v>Perseus Tajón</v>
      </c>
      <c r="C1163" s="59" t="s">
        <v>242</v>
      </c>
      <c r="D1163" s="60" t="s">
        <v>235</v>
      </c>
      <c r="E1163" s="61">
        <v>190097.72000000003</v>
      </c>
    </row>
    <row r="1164" spans="1:5" x14ac:dyDescent="0.35">
      <c r="A1164" s="59" t="s">
        <v>29</v>
      </c>
      <c r="B1164" s="59" t="str">
        <f>+VLOOKUP(Tabla1[[#This Row],[Contrato]],H:I,2,0)</f>
        <v>Perseus Tajón</v>
      </c>
      <c r="C1164" s="59" t="s">
        <v>242</v>
      </c>
      <c r="D1164" s="60" t="s">
        <v>194</v>
      </c>
      <c r="E1164" s="61">
        <v>116249.79999999999</v>
      </c>
    </row>
    <row r="1165" spans="1:5" x14ac:dyDescent="0.35">
      <c r="A1165" s="59" t="s">
        <v>29</v>
      </c>
      <c r="B1165" s="59" t="str">
        <f>+VLOOKUP(Tabla1[[#This Row],[Contrato]],H:I,2,0)</f>
        <v>Perseus Tajón</v>
      </c>
      <c r="C1165" s="59" t="s">
        <v>242</v>
      </c>
      <c r="D1165" s="60" t="s">
        <v>195</v>
      </c>
      <c r="E1165" s="61">
        <v>50282.33</v>
      </c>
    </row>
    <row r="1166" spans="1:5" x14ac:dyDescent="0.35">
      <c r="A1166" s="59" t="s">
        <v>29</v>
      </c>
      <c r="B1166" s="59" t="str">
        <f>+VLOOKUP(Tabla1[[#This Row],[Contrato]],H:I,2,0)</f>
        <v>Perseus Tajón</v>
      </c>
      <c r="C1166" s="59" t="s">
        <v>242</v>
      </c>
      <c r="D1166" s="60" t="s">
        <v>196</v>
      </c>
      <c r="E1166" s="61">
        <v>8675.99</v>
      </c>
    </row>
    <row r="1167" spans="1:5" x14ac:dyDescent="0.35">
      <c r="A1167" s="59" t="s">
        <v>29</v>
      </c>
      <c r="B1167" s="59" t="str">
        <f>+VLOOKUP(Tabla1[[#This Row],[Contrato]],H:I,2,0)</f>
        <v>Perseus Tajón</v>
      </c>
      <c r="C1167" s="59" t="s">
        <v>242</v>
      </c>
      <c r="D1167" s="60" t="s">
        <v>197</v>
      </c>
      <c r="E1167" s="61">
        <v>116248.45000000001</v>
      </c>
    </row>
    <row r="1168" spans="1:5" x14ac:dyDescent="0.35">
      <c r="A1168" s="59" t="s">
        <v>29</v>
      </c>
      <c r="B1168" s="59" t="str">
        <f>+VLOOKUP(Tabla1[[#This Row],[Contrato]],H:I,2,0)</f>
        <v>Perseus Tajón</v>
      </c>
      <c r="C1168" s="59" t="s">
        <v>242</v>
      </c>
      <c r="D1168" s="60" t="s">
        <v>198</v>
      </c>
      <c r="E1168" s="61">
        <v>143514.96</v>
      </c>
    </row>
    <row r="1169" spans="1:5" x14ac:dyDescent="0.35">
      <c r="A1169" s="59" t="s">
        <v>29</v>
      </c>
      <c r="B1169" s="59" t="str">
        <f>+VLOOKUP(Tabla1[[#This Row],[Contrato]],H:I,2,0)</f>
        <v>Perseus Tajón</v>
      </c>
      <c r="C1169" s="59" t="s">
        <v>242</v>
      </c>
      <c r="D1169" s="60" t="s">
        <v>199</v>
      </c>
      <c r="E1169" s="61">
        <v>80781.400000000009</v>
      </c>
    </row>
    <row r="1170" spans="1:5" x14ac:dyDescent="0.35">
      <c r="A1170" s="59" t="s">
        <v>29</v>
      </c>
      <c r="B1170" s="59" t="str">
        <f>+VLOOKUP(Tabla1[[#This Row],[Contrato]],H:I,2,0)</f>
        <v>Perseus Tajón</v>
      </c>
      <c r="C1170" s="59" t="s">
        <v>242</v>
      </c>
      <c r="D1170" s="60" t="s">
        <v>200</v>
      </c>
      <c r="E1170" s="61">
        <v>4697727.0599999996</v>
      </c>
    </row>
    <row r="1171" spans="1:5" x14ac:dyDescent="0.35">
      <c r="A1171" s="59" t="s">
        <v>29</v>
      </c>
      <c r="B1171" s="59" t="str">
        <f>+VLOOKUP(Tabla1[[#This Row],[Contrato]],H:I,2,0)</f>
        <v>Perseus Tajón</v>
      </c>
      <c r="C1171" s="59" t="s">
        <v>242</v>
      </c>
      <c r="D1171" s="60" t="s">
        <v>201</v>
      </c>
      <c r="E1171" s="61">
        <v>347771.1</v>
      </c>
    </row>
    <row r="1172" spans="1:5" x14ac:dyDescent="0.35">
      <c r="A1172" s="59" t="s">
        <v>29</v>
      </c>
      <c r="B1172" s="59" t="str">
        <f>+VLOOKUP(Tabla1[[#This Row],[Contrato]],H:I,2,0)</f>
        <v>Perseus Tajón</v>
      </c>
      <c r="C1172" s="59" t="s">
        <v>242</v>
      </c>
      <c r="D1172" s="60" t="s">
        <v>202</v>
      </c>
      <c r="E1172" s="61">
        <v>329058.59999999998</v>
      </c>
    </row>
    <row r="1173" spans="1:5" x14ac:dyDescent="0.35">
      <c r="A1173" s="59" t="s">
        <v>29</v>
      </c>
      <c r="B1173" s="59" t="str">
        <f>+VLOOKUP(Tabla1[[#This Row],[Contrato]],H:I,2,0)</f>
        <v>Perseus Tajón</v>
      </c>
      <c r="C1173" s="59" t="s">
        <v>242</v>
      </c>
      <c r="D1173" s="60" t="s">
        <v>203</v>
      </c>
      <c r="E1173" s="61">
        <v>178076.87000000005</v>
      </c>
    </row>
    <row r="1174" spans="1:5" x14ac:dyDescent="0.35">
      <c r="A1174" s="59" t="s">
        <v>29</v>
      </c>
      <c r="B1174" s="59" t="str">
        <f>+VLOOKUP(Tabla1[[#This Row],[Contrato]],H:I,2,0)</f>
        <v>Perseus Tajón</v>
      </c>
      <c r="C1174" s="59" t="s">
        <v>242</v>
      </c>
      <c r="D1174" s="60" t="s">
        <v>204</v>
      </c>
      <c r="E1174" s="61">
        <v>233858.22</v>
      </c>
    </row>
    <row r="1175" spans="1:5" x14ac:dyDescent="0.35">
      <c r="A1175" s="59" t="s">
        <v>29</v>
      </c>
      <c r="B1175" s="59" t="str">
        <f>+VLOOKUP(Tabla1[[#This Row],[Contrato]],H:I,2,0)</f>
        <v>Perseus Tajón</v>
      </c>
      <c r="C1175" s="59" t="s">
        <v>242</v>
      </c>
      <c r="D1175" s="60" t="s">
        <v>205</v>
      </c>
      <c r="E1175" s="61">
        <v>351937.36</v>
      </c>
    </row>
    <row r="1176" spans="1:5" x14ac:dyDescent="0.35">
      <c r="A1176" s="59" t="s">
        <v>29</v>
      </c>
      <c r="B1176" s="59" t="str">
        <f>+VLOOKUP(Tabla1[[#This Row],[Contrato]],H:I,2,0)</f>
        <v>Perseus Tajón</v>
      </c>
      <c r="C1176" s="59" t="s">
        <v>242</v>
      </c>
      <c r="D1176" s="60" t="s">
        <v>206</v>
      </c>
      <c r="E1176" s="61">
        <v>416866.14</v>
      </c>
    </row>
    <row r="1177" spans="1:5" x14ac:dyDescent="0.35">
      <c r="A1177" s="59" t="s">
        <v>29</v>
      </c>
      <c r="B1177" s="59" t="str">
        <f>+VLOOKUP(Tabla1[[#This Row],[Contrato]],H:I,2,0)</f>
        <v>Perseus Tajón</v>
      </c>
      <c r="C1177" s="59" t="s">
        <v>242</v>
      </c>
      <c r="D1177" s="60" t="s">
        <v>209</v>
      </c>
      <c r="E1177" s="61">
        <v>88078.098922814039</v>
      </c>
    </row>
    <row r="1178" spans="1:5" x14ac:dyDescent="0.35">
      <c r="A1178" s="59" t="s">
        <v>29</v>
      </c>
      <c r="B1178" s="59" t="str">
        <f>+VLOOKUP(Tabla1[[#This Row],[Contrato]],H:I,2,0)</f>
        <v>Perseus Tajón</v>
      </c>
      <c r="C1178" s="59" t="s">
        <v>242</v>
      </c>
      <c r="D1178" s="60" t="s">
        <v>210</v>
      </c>
      <c r="E1178" s="61">
        <v>71682.651228429342</v>
      </c>
    </row>
    <row r="1179" spans="1:5" x14ac:dyDescent="0.35">
      <c r="A1179" s="59" t="s">
        <v>29</v>
      </c>
      <c r="B1179" s="59" t="str">
        <f>+VLOOKUP(Tabla1[[#This Row],[Contrato]],H:I,2,0)</f>
        <v>Perseus Tajón</v>
      </c>
      <c r="C1179" s="59" t="s">
        <v>242</v>
      </c>
      <c r="D1179" s="60" t="s">
        <v>211</v>
      </c>
      <c r="E1179" s="61">
        <v>324634.07126965467</v>
      </c>
    </row>
    <row r="1180" spans="1:5" x14ac:dyDescent="0.35">
      <c r="A1180" s="59" t="s">
        <v>29</v>
      </c>
      <c r="B1180" s="59" t="str">
        <f>+VLOOKUP(Tabla1[[#This Row],[Contrato]],H:I,2,0)</f>
        <v>Perseus Tajón</v>
      </c>
      <c r="C1180" s="59" t="s">
        <v>242</v>
      </c>
      <c r="D1180" s="60" t="s">
        <v>212</v>
      </c>
      <c r="E1180" s="61">
        <v>122929.32798998458</v>
      </c>
    </row>
    <row r="1181" spans="1:5" x14ac:dyDescent="0.35">
      <c r="A1181" s="59" t="s">
        <v>29</v>
      </c>
      <c r="B1181" s="59" t="str">
        <f>+VLOOKUP(Tabla1[[#This Row],[Contrato]],H:I,2,0)</f>
        <v>Perseus Tajón</v>
      </c>
      <c r="C1181" s="59" t="s">
        <v>242</v>
      </c>
      <c r="D1181" s="60" t="s">
        <v>213</v>
      </c>
      <c r="E1181" s="61">
        <v>1169288.2333967777</v>
      </c>
    </row>
    <row r="1182" spans="1:5" x14ac:dyDescent="0.35">
      <c r="A1182" s="59" t="s">
        <v>29</v>
      </c>
      <c r="B1182" s="59" t="str">
        <f>+VLOOKUP(Tabla1[[#This Row],[Contrato]],H:I,2,0)</f>
        <v>Perseus Tajón</v>
      </c>
      <c r="C1182" s="59" t="s">
        <v>242</v>
      </c>
      <c r="D1182" s="60" t="s">
        <v>214</v>
      </c>
      <c r="E1182" s="61">
        <v>182477.71732477564</v>
      </c>
    </row>
    <row r="1183" spans="1:5" x14ac:dyDescent="0.35">
      <c r="A1183" s="59" t="s">
        <v>29</v>
      </c>
      <c r="B1183" s="59" t="str">
        <f>+VLOOKUP(Tabla1[[#This Row],[Contrato]],H:I,2,0)</f>
        <v>Perseus Tajón</v>
      </c>
      <c r="C1183" s="59" t="s">
        <v>242</v>
      </c>
      <c r="D1183" s="60" t="s">
        <v>215</v>
      </c>
      <c r="E1183" s="61">
        <v>105088.3597904944</v>
      </c>
    </row>
    <row r="1184" spans="1:5" x14ac:dyDescent="0.35">
      <c r="A1184" s="59" t="s">
        <v>29</v>
      </c>
      <c r="B1184" s="59" t="str">
        <f>+VLOOKUP(Tabla1[[#This Row],[Contrato]],H:I,2,0)</f>
        <v>Perseus Tajón</v>
      </c>
      <c r="C1184" s="59" t="s">
        <v>242</v>
      </c>
      <c r="D1184" s="60" t="s">
        <v>216</v>
      </c>
      <c r="E1184" s="61">
        <v>60840.900947570801</v>
      </c>
    </row>
    <row r="1185" spans="1:5" x14ac:dyDescent="0.35">
      <c r="A1185" s="59" t="s">
        <v>29</v>
      </c>
      <c r="B1185" s="59" t="str">
        <f>+VLOOKUP(Tabla1[[#This Row],[Contrato]],H:I,2,0)</f>
        <v>Perseus Tajón</v>
      </c>
      <c r="C1185" s="59" t="s">
        <v>242</v>
      </c>
      <c r="D1185" s="60" t="s">
        <v>217</v>
      </c>
      <c r="E1185" s="61">
        <v>22714.68589151917</v>
      </c>
    </row>
    <row r="1186" spans="1:5" x14ac:dyDescent="0.35">
      <c r="A1186" s="59" t="s">
        <v>29</v>
      </c>
      <c r="B1186" s="59" t="str">
        <f>+VLOOKUP(Tabla1[[#This Row],[Contrato]],H:I,2,0)</f>
        <v>Perseus Tajón</v>
      </c>
      <c r="C1186" s="59" t="s">
        <v>242</v>
      </c>
      <c r="D1186" s="60" t="s">
        <v>218</v>
      </c>
      <c r="E1186" s="61">
        <v>83955.005241714491</v>
      </c>
    </row>
    <row r="1187" spans="1:5" x14ac:dyDescent="0.35">
      <c r="A1187" s="59" t="s">
        <v>29</v>
      </c>
      <c r="B1187" s="59" t="str">
        <f>+VLOOKUP(Tabla1[[#This Row],[Contrato]],H:I,2,0)</f>
        <v>Perseus Tajón</v>
      </c>
      <c r="C1187" s="59" t="s">
        <v>242</v>
      </c>
      <c r="D1187" s="60" t="s">
        <v>219</v>
      </c>
      <c r="E1187" s="61">
        <v>71832.51506866276</v>
      </c>
    </row>
    <row r="1188" spans="1:5" x14ac:dyDescent="0.35">
      <c r="A1188" s="59" t="s">
        <v>29</v>
      </c>
      <c r="B1188" s="59" t="str">
        <f>+VLOOKUP(Tabla1[[#This Row],[Contrato]],H:I,2,0)</f>
        <v>Perseus Tajón</v>
      </c>
      <c r="C1188" s="59" t="s">
        <v>242</v>
      </c>
      <c r="D1188" s="60" t="s">
        <v>220</v>
      </c>
      <c r="E1188" s="61">
        <v>26091.906904588668</v>
      </c>
    </row>
    <row r="1189" spans="1:5" x14ac:dyDescent="0.35">
      <c r="A1189" s="59" t="s">
        <v>29</v>
      </c>
      <c r="B1189" s="59" t="str">
        <f>+VLOOKUP(Tabla1[[#This Row],[Contrato]],H:I,2,0)</f>
        <v>Perseus Tajón</v>
      </c>
      <c r="C1189" s="59" t="s">
        <v>242</v>
      </c>
      <c r="D1189" s="60" t="s">
        <v>240</v>
      </c>
      <c r="E1189" s="61">
        <v>28766.306201850057</v>
      </c>
    </row>
    <row r="1190" spans="1:5" x14ac:dyDescent="0.35">
      <c r="A1190" s="59" t="s">
        <v>29</v>
      </c>
      <c r="B1190" s="59" t="str">
        <f>+VLOOKUP(Tabla1[[#This Row],[Contrato]],H:I,2,0)</f>
        <v>Perseus Tajón</v>
      </c>
      <c r="C1190" s="59" t="s">
        <v>242</v>
      </c>
      <c r="D1190" s="60" t="s">
        <v>259</v>
      </c>
      <c r="E1190" s="61">
        <v>272358.98328371067</v>
      </c>
    </row>
    <row r="1191" spans="1:5" x14ac:dyDescent="0.35">
      <c r="A1191" s="59" t="s">
        <v>29</v>
      </c>
      <c r="B1191" s="59" t="str">
        <f>+VLOOKUP(Tabla1[[#This Row],[Contrato]],H:I,2,0)</f>
        <v>Perseus Tajón</v>
      </c>
      <c r="C1191" s="59" t="s">
        <v>242</v>
      </c>
      <c r="D1191" s="60" t="s">
        <v>260</v>
      </c>
      <c r="E1191" s="61">
        <v>1404.6920612175852</v>
      </c>
    </row>
    <row r="1192" spans="1:5" x14ac:dyDescent="0.35">
      <c r="A1192" s="59" t="s">
        <v>30</v>
      </c>
      <c r="B1192" s="59" t="str">
        <f>+VLOOKUP(Tabla1[[#This Row],[Contrato]],H:I,2,0)</f>
        <v>Tonalli Energía</v>
      </c>
      <c r="C1192" s="59" t="s">
        <v>242</v>
      </c>
      <c r="D1192" s="60" t="s">
        <v>229</v>
      </c>
      <c r="E1192" s="61">
        <v>30498.02</v>
      </c>
    </row>
    <row r="1193" spans="1:5" x14ac:dyDescent="0.35">
      <c r="A1193" s="59" t="s">
        <v>30</v>
      </c>
      <c r="B1193" s="59" t="str">
        <f>+VLOOKUP(Tabla1[[#This Row],[Contrato]],H:I,2,0)</f>
        <v>Tonalli Energía</v>
      </c>
      <c r="C1193" s="59" t="s">
        <v>242</v>
      </c>
      <c r="D1193" s="60" t="s">
        <v>230</v>
      </c>
      <c r="E1193" s="61">
        <v>230.8</v>
      </c>
    </row>
    <row r="1194" spans="1:5" x14ac:dyDescent="0.35">
      <c r="A1194" s="59" t="s">
        <v>30</v>
      </c>
      <c r="B1194" s="59" t="str">
        <f>+VLOOKUP(Tabla1[[#This Row],[Contrato]],H:I,2,0)</f>
        <v>Tonalli Energía</v>
      </c>
      <c r="C1194" s="59" t="s">
        <v>242</v>
      </c>
      <c r="D1194" s="60" t="s">
        <v>232</v>
      </c>
      <c r="E1194" s="61">
        <v>162089.06</v>
      </c>
    </row>
    <row r="1195" spans="1:5" x14ac:dyDescent="0.35">
      <c r="A1195" s="59" t="s">
        <v>30</v>
      </c>
      <c r="B1195" s="59" t="str">
        <f>+VLOOKUP(Tabla1[[#This Row],[Contrato]],H:I,2,0)</f>
        <v>Tonalli Energía</v>
      </c>
      <c r="C1195" s="59" t="s">
        <v>242</v>
      </c>
      <c r="D1195" s="60" t="s">
        <v>233</v>
      </c>
      <c r="E1195" s="61">
        <v>32548.63</v>
      </c>
    </row>
    <row r="1196" spans="1:5" x14ac:dyDescent="0.35">
      <c r="A1196" s="59" t="s">
        <v>30</v>
      </c>
      <c r="B1196" s="59" t="str">
        <f>+VLOOKUP(Tabla1[[#This Row],[Contrato]],H:I,2,0)</f>
        <v>Tonalli Energía</v>
      </c>
      <c r="C1196" s="59" t="s">
        <v>242</v>
      </c>
      <c r="D1196" s="60" t="s">
        <v>234</v>
      </c>
      <c r="E1196" s="61">
        <v>41648.710000000006</v>
      </c>
    </row>
    <row r="1197" spans="1:5" x14ac:dyDescent="0.35">
      <c r="A1197" s="59" t="s">
        <v>30</v>
      </c>
      <c r="B1197" s="59" t="str">
        <f>+VLOOKUP(Tabla1[[#This Row],[Contrato]],H:I,2,0)</f>
        <v>Tonalli Energía</v>
      </c>
      <c r="C1197" s="59" t="s">
        <v>242</v>
      </c>
      <c r="D1197" s="60" t="s">
        <v>235</v>
      </c>
      <c r="E1197" s="61">
        <v>200143.68000000002</v>
      </c>
    </row>
    <row r="1198" spans="1:5" x14ac:dyDescent="0.35">
      <c r="A1198" s="59" t="s">
        <v>30</v>
      </c>
      <c r="B1198" s="59" t="str">
        <f>+VLOOKUP(Tabla1[[#This Row],[Contrato]],H:I,2,0)</f>
        <v>Tonalli Energía</v>
      </c>
      <c r="C1198" s="59" t="s">
        <v>242</v>
      </c>
      <c r="D1198" s="60" t="s">
        <v>193</v>
      </c>
      <c r="E1198" s="61">
        <v>151091.91</v>
      </c>
    </row>
    <row r="1199" spans="1:5" x14ac:dyDescent="0.35">
      <c r="A1199" s="59" t="s">
        <v>30</v>
      </c>
      <c r="B1199" s="59" t="str">
        <f>+VLOOKUP(Tabla1[[#This Row],[Contrato]],H:I,2,0)</f>
        <v>Tonalli Energía</v>
      </c>
      <c r="C1199" s="59" t="s">
        <v>242</v>
      </c>
      <c r="D1199" s="60" t="s">
        <v>194</v>
      </c>
      <c r="E1199" s="61">
        <v>135351.92000000001</v>
      </c>
    </row>
    <row r="1200" spans="1:5" x14ac:dyDescent="0.35">
      <c r="A1200" s="59" t="s">
        <v>30</v>
      </c>
      <c r="B1200" s="59" t="str">
        <f>+VLOOKUP(Tabla1[[#This Row],[Contrato]],H:I,2,0)</f>
        <v>Tonalli Energía</v>
      </c>
      <c r="C1200" s="59" t="s">
        <v>242</v>
      </c>
      <c r="D1200" s="60" t="s">
        <v>195</v>
      </c>
      <c r="E1200" s="61">
        <v>152080.46000000002</v>
      </c>
    </row>
    <row r="1201" spans="1:5" x14ac:dyDescent="0.35">
      <c r="A1201" s="59" t="s">
        <v>30</v>
      </c>
      <c r="B1201" s="59" t="str">
        <f>+VLOOKUP(Tabla1[[#This Row],[Contrato]],H:I,2,0)</f>
        <v>Tonalli Energía</v>
      </c>
      <c r="C1201" s="59" t="s">
        <v>242</v>
      </c>
      <c r="D1201" s="60" t="s">
        <v>196</v>
      </c>
      <c r="E1201" s="61">
        <v>41120.31</v>
      </c>
    </row>
    <row r="1202" spans="1:5" x14ac:dyDescent="0.35">
      <c r="A1202" s="59" t="s">
        <v>30</v>
      </c>
      <c r="B1202" s="59" t="str">
        <f>+VLOOKUP(Tabla1[[#This Row],[Contrato]],H:I,2,0)</f>
        <v>Tonalli Energía</v>
      </c>
      <c r="C1202" s="59" t="s">
        <v>242</v>
      </c>
      <c r="D1202" s="60" t="s">
        <v>197</v>
      </c>
      <c r="E1202" s="61">
        <v>11069.82</v>
      </c>
    </row>
    <row r="1203" spans="1:5" x14ac:dyDescent="0.35">
      <c r="A1203" s="59" t="s">
        <v>30</v>
      </c>
      <c r="B1203" s="59" t="str">
        <f>+VLOOKUP(Tabla1[[#This Row],[Contrato]],H:I,2,0)</f>
        <v>Tonalli Energía</v>
      </c>
      <c r="C1203" s="59" t="s">
        <v>242</v>
      </c>
      <c r="D1203" s="60" t="s">
        <v>198</v>
      </c>
      <c r="E1203" s="61">
        <v>53816.02</v>
      </c>
    </row>
    <row r="1204" spans="1:5" x14ac:dyDescent="0.35">
      <c r="A1204" s="59" t="s">
        <v>30</v>
      </c>
      <c r="B1204" s="59" t="str">
        <f>+VLOOKUP(Tabla1[[#This Row],[Contrato]],H:I,2,0)</f>
        <v>Tonalli Energía</v>
      </c>
      <c r="C1204" s="59" t="s">
        <v>242</v>
      </c>
      <c r="D1204" s="60" t="s">
        <v>199</v>
      </c>
      <c r="E1204" s="61">
        <v>78434.789999999994</v>
      </c>
    </row>
    <row r="1205" spans="1:5" x14ac:dyDescent="0.35">
      <c r="A1205" s="59" t="s">
        <v>30</v>
      </c>
      <c r="B1205" s="59" t="str">
        <f>+VLOOKUP(Tabla1[[#This Row],[Contrato]],H:I,2,0)</f>
        <v>Tonalli Energía</v>
      </c>
      <c r="C1205" s="59" t="s">
        <v>242</v>
      </c>
      <c r="D1205" s="60" t="s">
        <v>200</v>
      </c>
      <c r="E1205" s="61">
        <v>252189.99</v>
      </c>
    </row>
    <row r="1206" spans="1:5" x14ac:dyDescent="0.35">
      <c r="A1206" s="59" t="s">
        <v>30</v>
      </c>
      <c r="B1206" s="59" t="str">
        <f>+VLOOKUP(Tabla1[[#This Row],[Contrato]],H:I,2,0)</f>
        <v>Tonalli Energía</v>
      </c>
      <c r="C1206" s="59" t="s">
        <v>242</v>
      </c>
      <c r="D1206" s="60" t="s">
        <v>201</v>
      </c>
      <c r="E1206" s="61">
        <v>451198.83000000007</v>
      </c>
    </row>
    <row r="1207" spans="1:5" x14ac:dyDescent="0.35">
      <c r="A1207" s="59" t="s">
        <v>30</v>
      </c>
      <c r="B1207" s="59" t="str">
        <f>+VLOOKUP(Tabla1[[#This Row],[Contrato]],H:I,2,0)</f>
        <v>Tonalli Energía</v>
      </c>
      <c r="C1207" s="59" t="s">
        <v>242</v>
      </c>
      <c r="D1207" s="60" t="s">
        <v>202</v>
      </c>
      <c r="E1207" s="61">
        <v>91089.64</v>
      </c>
    </row>
    <row r="1208" spans="1:5" x14ac:dyDescent="0.35">
      <c r="A1208" s="59" t="s">
        <v>30</v>
      </c>
      <c r="B1208" s="59" t="str">
        <f>+VLOOKUP(Tabla1[[#This Row],[Contrato]],H:I,2,0)</f>
        <v>Tonalli Energía</v>
      </c>
      <c r="C1208" s="59" t="s">
        <v>242</v>
      </c>
      <c r="D1208" s="60" t="s">
        <v>203</v>
      </c>
      <c r="E1208" s="61">
        <v>223225.66</v>
      </c>
    </row>
    <row r="1209" spans="1:5" x14ac:dyDescent="0.35">
      <c r="A1209" s="59" t="s">
        <v>30</v>
      </c>
      <c r="B1209" s="59" t="str">
        <f>+VLOOKUP(Tabla1[[#This Row],[Contrato]],H:I,2,0)</f>
        <v>Tonalli Energía</v>
      </c>
      <c r="C1209" s="59" t="s">
        <v>242</v>
      </c>
      <c r="D1209" s="60" t="s">
        <v>204</v>
      </c>
      <c r="E1209" s="61">
        <v>141150.72999999998</v>
      </c>
    </row>
    <row r="1210" spans="1:5" x14ac:dyDescent="0.35">
      <c r="A1210" s="59" t="s">
        <v>30</v>
      </c>
      <c r="B1210" s="59" t="str">
        <f>+VLOOKUP(Tabla1[[#This Row],[Contrato]],H:I,2,0)</f>
        <v>Tonalli Energía</v>
      </c>
      <c r="C1210" s="59" t="s">
        <v>242</v>
      </c>
      <c r="D1210" s="60" t="s">
        <v>205</v>
      </c>
      <c r="E1210" s="61">
        <v>916211.85999999987</v>
      </c>
    </row>
    <row r="1211" spans="1:5" x14ac:dyDescent="0.35">
      <c r="A1211" s="59" t="s">
        <v>30</v>
      </c>
      <c r="B1211" s="59" t="str">
        <f>+VLOOKUP(Tabla1[[#This Row],[Contrato]],H:I,2,0)</f>
        <v>Tonalli Energía</v>
      </c>
      <c r="C1211" s="59" t="s">
        <v>242</v>
      </c>
      <c r="D1211" s="60" t="s">
        <v>206</v>
      </c>
      <c r="E1211" s="61">
        <v>198120.61000000002</v>
      </c>
    </row>
    <row r="1212" spans="1:5" x14ac:dyDescent="0.35">
      <c r="A1212" s="59" t="s">
        <v>30</v>
      </c>
      <c r="B1212" s="59" t="str">
        <f>+VLOOKUP(Tabla1[[#This Row],[Contrato]],H:I,2,0)</f>
        <v>Tonalli Energía</v>
      </c>
      <c r="C1212" s="59" t="s">
        <v>242</v>
      </c>
      <c r="D1212" s="60" t="s">
        <v>207</v>
      </c>
      <c r="E1212" s="61">
        <v>482022.65</v>
      </c>
    </row>
    <row r="1213" spans="1:5" x14ac:dyDescent="0.35">
      <c r="A1213" s="59" t="s">
        <v>30</v>
      </c>
      <c r="B1213" s="59" t="str">
        <f>+VLOOKUP(Tabla1[[#This Row],[Contrato]],H:I,2,0)</f>
        <v>Tonalli Energía</v>
      </c>
      <c r="C1213" s="59" t="s">
        <v>242</v>
      </c>
      <c r="D1213" s="60" t="s">
        <v>208</v>
      </c>
      <c r="E1213" s="61">
        <v>619887.21062992804</v>
      </c>
    </row>
    <row r="1214" spans="1:5" x14ac:dyDescent="0.35">
      <c r="A1214" s="59" t="s">
        <v>30</v>
      </c>
      <c r="B1214" s="59" t="str">
        <f>+VLOOKUP(Tabla1[[#This Row],[Contrato]],H:I,2,0)</f>
        <v>Tonalli Energía</v>
      </c>
      <c r="C1214" s="59" t="s">
        <v>242</v>
      </c>
      <c r="D1214" s="60" t="s">
        <v>209</v>
      </c>
      <c r="E1214" s="61">
        <v>690027.32548502181</v>
      </c>
    </row>
    <row r="1215" spans="1:5" x14ac:dyDescent="0.35">
      <c r="A1215" s="59" t="s">
        <v>30</v>
      </c>
      <c r="B1215" s="59" t="str">
        <f>+VLOOKUP(Tabla1[[#This Row],[Contrato]],H:I,2,0)</f>
        <v>Tonalli Energía</v>
      </c>
      <c r="C1215" s="59" t="s">
        <v>242</v>
      </c>
      <c r="D1215" s="60" t="s">
        <v>210</v>
      </c>
      <c r="E1215" s="61">
        <v>317339.78304521204</v>
      </c>
    </row>
    <row r="1216" spans="1:5" x14ac:dyDescent="0.35">
      <c r="A1216" s="59" t="s">
        <v>30</v>
      </c>
      <c r="B1216" s="59" t="str">
        <f>+VLOOKUP(Tabla1[[#This Row],[Contrato]],H:I,2,0)</f>
        <v>Tonalli Energía</v>
      </c>
      <c r="C1216" s="59" t="s">
        <v>242</v>
      </c>
      <c r="D1216" s="60" t="s">
        <v>211</v>
      </c>
      <c r="E1216" s="61">
        <v>204276.84245927914</v>
      </c>
    </row>
    <row r="1217" spans="1:5" x14ac:dyDescent="0.35">
      <c r="A1217" s="59" t="s">
        <v>30</v>
      </c>
      <c r="B1217" s="59" t="str">
        <f>+VLOOKUP(Tabla1[[#This Row],[Contrato]],H:I,2,0)</f>
        <v>Tonalli Energía</v>
      </c>
      <c r="C1217" s="59" t="s">
        <v>242</v>
      </c>
      <c r="D1217" s="60" t="s">
        <v>212</v>
      </c>
      <c r="E1217" s="61">
        <v>551939.98377541651</v>
      </c>
    </row>
    <row r="1218" spans="1:5" x14ac:dyDescent="0.35">
      <c r="A1218" s="59" t="s">
        <v>30</v>
      </c>
      <c r="B1218" s="59" t="str">
        <f>+VLOOKUP(Tabla1[[#This Row],[Contrato]],H:I,2,0)</f>
        <v>Tonalli Energía</v>
      </c>
      <c r="C1218" s="59" t="s">
        <v>242</v>
      </c>
      <c r="D1218" s="60" t="s">
        <v>213</v>
      </c>
      <c r="E1218" s="61">
        <v>286889.54447368352</v>
      </c>
    </row>
    <row r="1219" spans="1:5" x14ac:dyDescent="0.35">
      <c r="A1219" s="59" t="s">
        <v>30</v>
      </c>
      <c r="B1219" s="59" t="str">
        <f>+VLOOKUP(Tabla1[[#This Row],[Contrato]],H:I,2,0)</f>
        <v>Tonalli Energía</v>
      </c>
      <c r="C1219" s="59" t="s">
        <v>242</v>
      </c>
      <c r="D1219" s="60" t="s">
        <v>214</v>
      </c>
      <c r="E1219" s="61">
        <v>223149.31430107521</v>
      </c>
    </row>
    <row r="1220" spans="1:5" x14ac:dyDescent="0.35">
      <c r="A1220" s="59" t="s">
        <v>30</v>
      </c>
      <c r="B1220" s="59" t="str">
        <f>+VLOOKUP(Tabla1[[#This Row],[Contrato]],H:I,2,0)</f>
        <v>Tonalli Energía</v>
      </c>
      <c r="C1220" s="59" t="s">
        <v>242</v>
      </c>
      <c r="D1220" s="60" t="s">
        <v>215</v>
      </c>
      <c r="E1220" s="61">
        <v>322844.18942819472</v>
      </c>
    </row>
    <row r="1221" spans="1:5" x14ac:dyDescent="0.35">
      <c r="A1221" s="59" t="s">
        <v>30</v>
      </c>
      <c r="B1221" s="59" t="str">
        <f>+VLOOKUP(Tabla1[[#This Row],[Contrato]],H:I,2,0)</f>
        <v>Tonalli Energía</v>
      </c>
      <c r="C1221" s="59" t="s">
        <v>242</v>
      </c>
      <c r="D1221" s="60" t="s">
        <v>216</v>
      </c>
      <c r="E1221" s="61">
        <v>624783.99189161474</v>
      </c>
    </row>
    <row r="1222" spans="1:5" x14ac:dyDescent="0.35">
      <c r="A1222" s="59" t="s">
        <v>30</v>
      </c>
      <c r="B1222" s="59" t="str">
        <f>+VLOOKUP(Tabla1[[#This Row],[Contrato]],H:I,2,0)</f>
        <v>Tonalli Energía</v>
      </c>
      <c r="C1222" s="59" t="s">
        <v>242</v>
      </c>
      <c r="D1222" s="60" t="s">
        <v>217</v>
      </c>
      <c r="E1222" s="61">
        <v>436946.01308914874</v>
      </c>
    </row>
    <row r="1223" spans="1:5" x14ac:dyDescent="0.35">
      <c r="A1223" s="59" t="s">
        <v>30</v>
      </c>
      <c r="B1223" s="59" t="str">
        <f>+VLOOKUP(Tabla1[[#This Row],[Contrato]],H:I,2,0)</f>
        <v>Tonalli Energía</v>
      </c>
      <c r="C1223" s="59" t="s">
        <v>242</v>
      </c>
      <c r="D1223" s="60" t="s">
        <v>218</v>
      </c>
      <c r="E1223" s="61">
        <v>218362.41781618699</v>
      </c>
    </row>
    <row r="1224" spans="1:5" x14ac:dyDescent="0.35">
      <c r="A1224" s="59" t="s">
        <v>30</v>
      </c>
      <c r="B1224" s="59" t="str">
        <f>+VLOOKUP(Tabla1[[#This Row],[Contrato]],H:I,2,0)</f>
        <v>Tonalli Energía</v>
      </c>
      <c r="C1224" s="59" t="s">
        <v>242</v>
      </c>
      <c r="D1224" s="60" t="s">
        <v>219</v>
      </c>
      <c r="E1224" s="61">
        <v>163817.36871632654</v>
      </c>
    </row>
    <row r="1225" spans="1:5" x14ac:dyDescent="0.35">
      <c r="A1225" s="59" t="s">
        <v>30</v>
      </c>
      <c r="B1225" s="59" t="str">
        <f>+VLOOKUP(Tabla1[[#This Row],[Contrato]],H:I,2,0)</f>
        <v>Tonalli Energía</v>
      </c>
      <c r="C1225" s="59" t="s">
        <v>242</v>
      </c>
      <c r="D1225" s="60" t="s">
        <v>259</v>
      </c>
      <c r="E1225" s="61">
        <v>2100.3825869879965</v>
      </c>
    </row>
    <row r="1226" spans="1:5" x14ac:dyDescent="0.35">
      <c r="A1226" s="59" t="s">
        <v>30</v>
      </c>
      <c r="B1226" s="59" t="str">
        <f>+VLOOKUP(Tabla1[[#This Row],[Contrato]],H:I,2,0)</f>
        <v>Tonalli Energía</v>
      </c>
      <c r="C1226" s="59" t="s">
        <v>242</v>
      </c>
      <c r="D1226" s="60" t="s">
        <v>260</v>
      </c>
      <c r="E1226" s="61">
        <v>92031.875361609622</v>
      </c>
    </row>
    <row r="1227" spans="1:5" x14ac:dyDescent="0.35">
      <c r="A1227" s="59" t="s">
        <v>30</v>
      </c>
      <c r="B1227" s="59" t="str">
        <f>+VLOOKUP(Tabla1[[#This Row],[Contrato]],H:I,2,0)</f>
        <v>Tonalli Energía</v>
      </c>
      <c r="C1227" s="59" t="s">
        <v>242</v>
      </c>
      <c r="D1227" s="60" t="s">
        <v>267</v>
      </c>
      <c r="E1227" s="61">
        <v>108553.5004720638</v>
      </c>
    </row>
    <row r="1228" spans="1:5" x14ac:dyDescent="0.35">
      <c r="A1228" s="59" t="s">
        <v>30</v>
      </c>
      <c r="B1228" s="59" t="str">
        <f>+VLOOKUP(Tabla1[[#This Row],[Contrato]],H:I,2,0)</f>
        <v>Tonalli Energía</v>
      </c>
      <c r="C1228" s="59" t="s">
        <v>242</v>
      </c>
      <c r="D1228" s="60" t="s">
        <v>280</v>
      </c>
      <c r="E1228" s="61">
        <v>54915.311228088322</v>
      </c>
    </row>
    <row r="1229" spans="1:5" x14ac:dyDescent="0.35">
      <c r="A1229" s="59" t="s">
        <v>30</v>
      </c>
      <c r="B1229" s="59" t="str">
        <f>+VLOOKUP(Tabla1[[#This Row],[Contrato]],H:I,2,0)</f>
        <v>Tonalli Energía</v>
      </c>
      <c r="C1229" s="59" t="s">
        <v>244</v>
      </c>
      <c r="D1229" s="60" t="s">
        <v>198</v>
      </c>
      <c r="E1229" s="61">
        <v>21106.9</v>
      </c>
    </row>
    <row r="1230" spans="1:5" x14ac:dyDescent="0.35">
      <c r="A1230" s="59" t="s">
        <v>31</v>
      </c>
      <c r="B1230" s="59" t="str">
        <f>+VLOOKUP(Tabla1[[#This Row],[Contrato]],H:I,2,0)</f>
        <v>Renaissance Oil Corp</v>
      </c>
      <c r="C1230" s="59" t="s">
        <v>242</v>
      </c>
      <c r="D1230" s="60" t="s">
        <v>194</v>
      </c>
      <c r="E1230" s="61">
        <v>17095.829999999998</v>
      </c>
    </row>
    <row r="1231" spans="1:5" x14ac:dyDescent="0.35">
      <c r="A1231" s="59" t="s">
        <v>31</v>
      </c>
      <c r="B1231" s="59" t="str">
        <f>+VLOOKUP(Tabla1[[#This Row],[Contrato]],H:I,2,0)</f>
        <v>Renaissance Oil Corp</v>
      </c>
      <c r="C1231" s="59" t="s">
        <v>242</v>
      </c>
      <c r="D1231" s="60" t="s">
        <v>195</v>
      </c>
      <c r="E1231" s="61">
        <v>10208.14</v>
      </c>
    </row>
    <row r="1232" spans="1:5" x14ac:dyDescent="0.35">
      <c r="A1232" s="59" t="s">
        <v>31</v>
      </c>
      <c r="B1232" s="59" t="str">
        <f>+VLOOKUP(Tabla1[[#This Row],[Contrato]],H:I,2,0)</f>
        <v>Renaissance Oil Corp</v>
      </c>
      <c r="C1232" s="59" t="s">
        <v>242</v>
      </c>
      <c r="D1232" s="60" t="s">
        <v>196</v>
      </c>
      <c r="E1232" s="61">
        <v>125508.93000000002</v>
      </c>
    </row>
    <row r="1233" spans="1:5" x14ac:dyDescent="0.35">
      <c r="A1233" s="59" t="s">
        <v>31</v>
      </c>
      <c r="B1233" s="59" t="str">
        <f>+VLOOKUP(Tabla1[[#This Row],[Contrato]],H:I,2,0)</f>
        <v>Renaissance Oil Corp</v>
      </c>
      <c r="C1233" s="59" t="s">
        <v>242</v>
      </c>
      <c r="D1233" s="60" t="s">
        <v>197</v>
      </c>
      <c r="E1233" s="61">
        <v>198386.56999999998</v>
      </c>
    </row>
    <row r="1234" spans="1:5" x14ac:dyDescent="0.35">
      <c r="A1234" s="59" t="s">
        <v>31</v>
      </c>
      <c r="B1234" s="59" t="str">
        <f>+VLOOKUP(Tabla1[[#This Row],[Contrato]],H:I,2,0)</f>
        <v>Renaissance Oil Corp</v>
      </c>
      <c r="C1234" s="59" t="s">
        <v>242</v>
      </c>
      <c r="D1234" s="60" t="s">
        <v>198</v>
      </c>
      <c r="E1234" s="61">
        <v>10632.83</v>
      </c>
    </row>
    <row r="1235" spans="1:5" x14ac:dyDescent="0.35">
      <c r="A1235" s="59" t="s">
        <v>31</v>
      </c>
      <c r="B1235" s="59" t="str">
        <f>+VLOOKUP(Tabla1[[#This Row],[Contrato]],H:I,2,0)</f>
        <v>Renaissance Oil Corp</v>
      </c>
      <c r="C1235" s="59" t="s">
        <v>242</v>
      </c>
      <c r="D1235" s="60" t="s">
        <v>199</v>
      </c>
      <c r="E1235" s="61">
        <v>35295.979999999996</v>
      </c>
    </row>
    <row r="1236" spans="1:5" x14ac:dyDescent="0.35">
      <c r="A1236" s="59" t="s">
        <v>31</v>
      </c>
      <c r="B1236" s="59" t="str">
        <f>+VLOOKUP(Tabla1[[#This Row],[Contrato]],H:I,2,0)</f>
        <v>Renaissance Oil Corp</v>
      </c>
      <c r="C1236" s="59" t="s">
        <v>242</v>
      </c>
      <c r="D1236" s="60" t="s">
        <v>200</v>
      </c>
      <c r="E1236" s="61">
        <v>10253.239999999998</v>
      </c>
    </row>
    <row r="1237" spans="1:5" x14ac:dyDescent="0.35">
      <c r="A1237" s="59" t="s">
        <v>31</v>
      </c>
      <c r="B1237" s="59" t="str">
        <f>+VLOOKUP(Tabla1[[#This Row],[Contrato]],H:I,2,0)</f>
        <v>Renaissance Oil Corp</v>
      </c>
      <c r="C1237" s="59" t="s">
        <v>242</v>
      </c>
      <c r="D1237" s="60" t="s">
        <v>201</v>
      </c>
      <c r="E1237" s="61">
        <v>79609.139999999985</v>
      </c>
    </row>
    <row r="1238" spans="1:5" x14ac:dyDescent="0.35">
      <c r="A1238" s="59" t="s">
        <v>31</v>
      </c>
      <c r="B1238" s="59" t="str">
        <f>+VLOOKUP(Tabla1[[#This Row],[Contrato]],H:I,2,0)</f>
        <v>Renaissance Oil Corp</v>
      </c>
      <c r="C1238" s="59" t="s">
        <v>242</v>
      </c>
      <c r="D1238" s="60" t="s">
        <v>202</v>
      </c>
      <c r="E1238" s="61">
        <v>29713.670000000002</v>
      </c>
    </row>
    <row r="1239" spans="1:5" x14ac:dyDescent="0.35">
      <c r="A1239" s="59" t="s">
        <v>31</v>
      </c>
      <c r="B1239" s="59" t="str">
        <f>+VLOOKUP(Tabla1[[#This Row],[Contrato]],H:I,2,0)</f>
        <v>Renaissance Oil Corp</v>
      </c>
      <c r="C1239" s="59" t="s">
        <v>242</v>
      </c>
      <c r="D1239" s="60" t="s">
        <v>203</v>
      </c>
      <c r="E1239" s="61">
        <v>93469.23</v>
      </c>
    </row>
    <row r="1240" spans="1:5" x14ac:dyDescent="0.35">
      <c r="A1240" s="59" t="s">
        <v>31</v>
      </c>
      <c r="B1240" s="59" t="str">
        <f>+VLOOKUP(Tabla1[[#This Row],[Contrato]],H:I,2,0)</f>
        <v>Renaissance Oil Corp</v>
      </c>
      <c r="C1240" s="59" t="s">
        <v>242</v>
      </c>
      <c r="D1240" s="60" t="s">
        <v>204</v>
      </c>
      <c r="E1240" s="61">
        <v>262399.49</v>
      </c>
    </row>
    <row r="1241" spans="1:5" x14ac:dyDescent="0.35">
      <c r="A1241" s="59" t="s">
        <v>31</v>
      </c>
      <c r="B1241" s="59" t="str">
        <f>+VLOOKUP(Tabla1[[#This Row],[Contrato]],H:I,2,0)</f>
        <v>Renaissance Oil Corp</v>
      </c>
      <c r="C1241" s="59" t="s">
        <v>242</v>
      </c>
      <c r="D1241" s="60" t="s">
        <v>205</v>
      </c>
      <c r="E1241" s="61">
        <v>41028.99</v>
      </c>
    </row>
    <row r="1242" spans="1:5" x14ac:dyDescent="0.35">
      <c r="A1242" s="59" t="s">
        <v>31</v>
      </c>
      <c r="B1242" s="59" t="str">
        <f>+VLOOKUP(Tabla1[[#This Row],[Contrato]],H:I,2,0)</f>
        <v>Renaissance Oil Corp</v>
      </c>
      <c r="C1242" s="59" t="s">
        <v>242</v>
      </c>
      <c r="D1242" s="60" t="s">
        <v>211</v>
      </c>
      <c r="E1242" s="61">
        <v>22309.388414370125</v>
      </c>
    </row>
    <row r="1243" spans="1:5" x14ac:dyDescent="0.35">
      <c r="A1243" s="59" t="s">
        <v>31</v>
      </c>
      <c r="B1243" s="59" t="str">
        <f>+VLOOKUP(Tabla1[[#This Row],[Contrato]],H:I,2,0)</f>
        <v>Renaissance Oil Corp</v>
      </c>
      <c r="C1243" s="59" t="s">
        <v>242</v>
      </c>
      <c r="D1243" s="60" t="s">
        <v>212</v>
      </c>
      <c r="E1243" s="61">
        <v>71642.545828125818</v>
      </c>
    </row>
    <row r="1244" spans="1:5" x14ac:dyDescent="0.35">
      <c r="A1244" s="59" t="s">
        <v>31</v>
      </c>
      <c r="B1244" s="59" t="str">
        <f>+VLOOKUP(Tabla1[[#This Row],[Contrato]],H:I,2,0)</f>
        <v>Renaissance Oil Corp</v>
      </c>
      <c r="C1244" s="59" t="s">
        <v>242</v>
      </c>
      <c r="D1244" s="60" t="s">
        <v>213</v>
      </c>
      <c r="E1244" s="61">
        <v>25196.347280203008</v>
      </c>
    </row>
    <row r="1245" spans="1:5" x14ac:dyDescent="0.35">
      <c r="A1245" s="59" t="s">
        <v>31</v>
      </c>
      <c r="B1245" s="59" t="str">
        <f>+VLOOKUP(Tabla1[[#This Row],[Contrato]],H:I,2,0)</f>
        <v>Renaissance Oil Corp</v>
      </c>
      <c r="C1245" s="59" t="s">
        <v>242</v>
      </c>
      <c r="D1245" s="60" t="s">
        <v>214</v>
      </c>
      <c r="E1245" s="61">
        <v>7905.7910259418059</v>
      </c>
    </row>
    <row r="1246" spans="1:5" x14ac:dyDescent="0.35">
      <c r="A1246" s="59" t="s">
        <v>31</v>
      </c>
      <c r="B1246" s="59" t="str">
        <f>+VLOOKUP(Tabla1[[#This Row],[Contrato]],H:I,2,0)</f>
        <v>Renaissance Oil Corp</v>
      </c>
      <c r="C1246" s="59" t="s">
        <v>242</v>
      </c>
      <c r="D1246" s="60" t="s">
        <v>216</v>
      </c>
      <c r="E1246" s="61">
        <v>31711.885229380463</v>
      </c>
    </row>
    <row r="1247" spans="1:5" x14ac:dyDescent="0.35">
      <c r="A1247" s="59" t="s">
        <v>31</v>
      </c>
      <c r="B1247" s="59" t="str">
        <f>+VLOOKUP(Tabla1[[#This Row],[Contrato]],H:I,2,0)</f>
        <v>Renaissance Oil Corp</v>
      </c>
      <c r="C1247" s="59" t="s">
        <v>244</v>
      </c>
      <c r="D1247" s="60" t="s">
        <v>226</v>
      </c>
      <c r="E1247" s="61">
        <v>32770</v>
      </c>
    </row>
    <row r="1248" spans="1:5" x14ac:dyDescent="0.35">
      <c r="A1248" s="59" t="s">
        <v>31</v>
      </c>
      <c r="B1248" s="59" t="str">
        <f>+VLOOKUP(Tabla1[[#This Row],[Contrato]],H:I,2,0)</f>
        <v>Renaissance Oil Corp</v>
      </c>
      <c r="C1248" s="59" t="s">
        <v>244</v>
      </c>
      <c r="D1248" s="60" t="s">
        <v>227</v>
      </c>
      <c r="E1248" s="61">
        <v>2266.2399999999998</v>
      </c>
    </row>
    <row r="1249" spans="1:5" x14ac:dyDescent="0.35">
      <c r="A1249" s="59" t="s">
        <v>31</v>
      </c>
      <c r="B1249" s="59" t="str">
        <f>+VLOOKUP(Tabla1[[#This Row],[Contrato]],H:I,2,0)</f>
        <v>Renaissance Oil Corp</v>
      </c>
      <c r="C1249" s="59" t="s">
        <v>244</v>
      </c>
      <c r="D1249" s="60" t="s">
        <v>228</v>
      </c>
      <c r="E1249" s="61">
        <v>108712.41</v>
      </c>
    </row>
    <row r="1250" spans="1:5" x14ac:dyDescent="0.35">
      <c r="A1250" s="59" t="s">
        <v>31</v>
      </c>
      <c r="B1250" s="59" t="str">
        <f>+VLOOKUP(Tabla1[[#This Row],[Contrato]],H:I,2,0)</f>
        <v>Renaissance Oil Corp</v>
      </c>
      <c r="C1250" s="59" t="s">
        <v>244</v>
      </c>
      <c r="D1250" s="60" t="s">
        <v>229</v>
      </c>
      <c r="E1250" s="61">
        <v>40604</v>
      </c>
    </row>
    <row r="1251" spans="1:5" x14ac:dyDescent="0.35">
      <c r="A1251" s="59" t="s">
        <v>31</v>
      </c>
      <c r="B1251" s="59" t="str">
        <f>+VLOOKUP(Tabla1[[#This Row],[Contrato]],H:I,2,0)</f>
        <v>Renaissance Oil Corp</v>
      </c>
      <c r="C1251" s="59" t="s">
        <v>244</v>
      </c>
      <c r="D1251" s="60" t="s">
        <v>230</v>
      </c>
      <c r="E1251" s="61">
        <v>2091.7399999999998</v>
      </c>
    </row>
    <row r="1252" spans="1:5" x14ac:dyDescent="0.35">
      <c r="A1252" s="59" t="s">
        <v>31</v>
      </c>
      <c r="B1252" s="59" t="str">
        <f>+VLOOKUP(Tabla1[[#This Row],[Contrato]],H:I,2,0)</f>
        <v>Renaissance Oil Corp</v>
      </c>
      <c r="C1252" s="59" t="s">
        <v>244</v>
      </c>
      <c r="D1252" s="60" t="s">
        <v>233</v>
      </c>
      <c r="E1252" s="61">
        <v>2169.69</v>
      </c>
    </row>
    <row r="1253" spans="1:5" x14ac:dyDescent="0.35">
      <c r="A1253" s="59" t="s">
        <v>31</v>
      </c>
      <c r="B1253" s="59" t="str">
        <f>+VLOOKUP(Tabla1[[#This Row],[Contrato]],H:I,2,0)</f>
        <v>Renaissance Oil Corp</v>
      </c>
      <c r="C1253" s="59" t="s">
        <v>244</v>
      </c>
      <c r="D1253" s="60" t="s">
        <v>234</v>
      </c>
      <c r="E1253" s="61">
        <v>2169.69</v>
      </c>
    </row>
    <row r="1254" spans="1:5" x14ac:dyDescent="0.35">
      <c r="A1254" s="59" t="s">
        <v>31</v>
      </c>
      <c r="B1254" s="59" t="str">
        <f>+VLOOKUP(Tabla1[[#This Row],[Contrato]],H:I,2,0)</f>
        <v>Renaissance Oil Corp</v>
      </c>
      <c r="C1254" s="59" t="s">
        <v>244</v>
      </c>
      <c r="D1254" s="60" t="s">
        <v>235</v>
      </c>
      <c r="E1254" s="61">
        <v>2169.69</v>
      </c>
    </row>
    <row r="1255" spans="1:5" x14ac:dyDescent="0.35">
      <c r="A1255" s="59" t="s">
        <v>31</v>
      </c>
      <c r="B1255" s="59" t="str">
        <f>+VLOOKUP(Tabla1[[#This Row],[Contrato]],H:I,2,0)</f>
        <v>Renaissance Oil Corp</v>
      </c>
      <c r="C1255" s="59" t="s">
        <v>244</v>
      </c>
      <c r="D1255" s="60" t="s">
        <v>195</v>
      </c>
      <c r="E1255" s="61">
        <v>29091.57</v>
      </c>
    </row>
    <row r="1256" spans="1:5" x14ac:dyDescent="0.35">
      <c r="A1256" s="59" t="s">
        <v>31</v>
      </c>
      <c r="B1256" s="59" t="str">
        <f>+VLOOKUP(Tabla1[[#This Row],[Contrato]],H:I,2,0)</f>
        <v>Renaissance Oil Corp</v>
      </c>
      <c r="C1256" s="59" t="s">
        <v>245</v>
      </c>
      <c r="D1256" s="60" t="s">
        <v>225</v>
      </c>
      <c r="E1256" s="61">
        <v>47027.5</v>
      </c>
    </row>
    <row r="1257" spans="1:5" x14ac:dyDescent="0.35">
      <c r="A1257" s="59" t="s">
        <v>31</v>
      </c>
      <c r="B1257" s="59" t="str">
        <f>+VLOOKUP(Tabla1[[#This Row],[Contrato]],H:I,2,0)</f>
        <v>Renaissance Oil Corp</v>
      </c>
      <c r="C1257" s="59" t="s">
        <v>245</v>
      </c>
      <c r="D1257" s="60" t="s">
        <v>226</v>
      </c>
      <c r="E1257" s="61">
        <v>9383.59</v>
      </c>
    </row>
    <row r="1258" spans="1:5" x14ac:dyDescent="0.35">
      <c r="A1258" s="59" t="s">
        <v>31</v>
      </c>
      <c r="B1258" s="59" t="str">
        <f>+VLOOKUP(Tabla1[[#This Row],[Contrato]],H:I,2,0)</f>
        <v>Renaissance Oil Corp</v>
      </c>
      <c r="C1258" s="59" t="s">
        <v>245</v>
      </c>
      <c r="D1258" s="60" t="s">
        <v>227</v>
      </c>
      <c r="E1258" s="61">
        <v>7122.96</v>
      </c>
    </row>
    <row r="1259" spans="1:5" x14ac:dyDescent="0.35">
      <c r="A1259" s="59" t="s">
        <v>31</v>
      </c>
      <c r="B1259" s="59" t="str">
        <f>+VLOOKUP(Tabla1[[#This Row],[Contrato]],H:I,2,0)</f>
        <v>Renaissance Oil Corp</v>
      </c>
      <c r="C1259" s="59" t="s">
        <v>245</v>
      </c>
      <c r="D1259" s="60" t="s">
        <v>228</v>
      </c>
      <c r="E1259" s="61">
        <v>125602.46000000002</v>
      </c>
    </row>
    <row r="1260" spans="1:5" x14ac:dyDescent="0.35">
      <c r="A1260" s="59" t="s">
        <v>31</v>
      </c>
      <c r="B1260" s="59" t="str">
        <f>+VLOOKUP(Tabla1[[#This Row],[Contrato]],H:I,2,0)</f>
        <v>Renaissance Oil Corp</v>
      </c>
      <c r="C1260" s="59" t="s">
        <v>245</v>
      </c>
      <c r="D1260" s="60" t="s">
        <v>229</v>
      </c>
      <c r="E1260" s="61">
        <v>38721.69</v>
      </c>
    </row>
    <row r="1261" spans="1:5" x14ac:dyDescent="0.35">
      <c r="A1261" s="59" t="s">
        <v>31</v>
      </c>
      <c r="B1261" s="59" t="str">
        <f>+VLOOKUP(Tabla1[[#This Row],[Contrato]],H:I,2,0)</f>
        <v>Renaissance Oil Corp</v>
      </c>
      <c r="C1261" s="59" t="s">
        <v>245</v>
      </c>
      <c r="D1261" s="60" t="s">
        <v>230</v>
      </c>
      <c r="E1261" s="61">
        <v>5437.54</v>
      </c>
    </row>
    <row r="1262" spans="1:5" x14ac:dyDescent="0.35">
      <c r="A1262" s="59" t="s">
        <v>31</v>
      </c>
      <c r="B1262" s="59" t="str">
        <f>+VLOOKUP(Tabla1[[#This Row],[Contrato]],H:I,2,0)</f>
        <v>Renaissance Oil Corp</v>
      </c>
      <c r="C1262" s="59" t="s">
        <v>245</v>
      </c>
      <c r="D1262" s="60" t="s">
        <v>233</v>
      </c>
      <c r="E1262" s="61">
        <v>105020.01999999999</v>
      </c>
    </row>
    <row r="1263" spans="1:5" x14ac:dyDescent="0.35">
      <c r="A1263" s="59" t="s">
        <v>31</v>
      </c>
      <c r="B1263" s="59" t="str">
        <f>+VLOOKUP(Tabla1[[#This Row],[Contrato]],H:I,2,0)</f>
        <v>Renaissance Oil Corp</v>
      </c>
      <c r="C1263" s="59" t="s">
        <v>245</v>
      </c>
      <c r="D1263" s="60" t="s">
        <v>234</v>
      </c>
      <c r="E1263" s="61">
        <v>105020.01999999999</v>
      </c>
    </row>
    <row r="1264" spans="1:5" x14ac:dyDescent="0.35">
      <c r="A1264" s="59" t="s">
        <v>31</v>
      </c>
      <c r="B1264" s="59" t="str">
        <f>+VLOOKUP(Tabla1[[#This Row],[Contrato]],H:I,2,0)</f>
        <v>Renaissance Oil Corp</v>
      </c>
      <c r="C1264" s="59" t="s">
        <v>245</v>
      </c>
      <c r="D1264" s="60" t="s">
        <v>235</v>
      </c>
      <c r="E1264" s="61">
        <v>105020.01999999999</v>
      </c>
    </row>
    <row r="1265" spans="1:5" x14ac:dyDescent="0.35">
      <c r="A1265" s="59" t="s">
        <v>31</v>
      </c>
      <c r="B1265" s="59" t="str">
        <f>+VLOOKUP(Tabla1[[#This Row],[Contrato]],H:I,2,0)</f>
        <v>Renaissance Oil Corp</v>
      </c>
      <c r="C1265" s="59" t="s">
        <v>245</v>
      </c>
      <c r="D1265" s="60" t="s">
        <v>193</v>
      </c>
      <c r="E1265" s="61">
        <v>91148.18</v>
      </c>
    </row>
    <row r="1266" spans="1:5" x14ac:dyDescent="0.35">
      <c r="A1266" s="59" t="s">
        <v>31</v>
      </c>
      <c r="B1266" s="59" t="str">
        <f>+VLOOKUP(Tabla1[[#This Row],[Contrato]],H:I,2,0)</f>
        <v>Renaissance Oil Corp</v>
      </c>
      <c r="C1266" s="59" t="s">
        <v>245</v>
      </c>
      <c r="D1266" s="60" t="s">
        <v>194</v>
      </c>
      <c r="E1266" s="61">
        <v>52784.1</v>
      </c>
    </row>
    <row r="1267" spans="1:5" x14ac:dyDescent="0.35">
      <c r="A1267" s="59" t="s">
        <v>31</v>
      </c>
      <c r="B1267" s="59" t="str">
        <f>+VLOOKUP(Tabla1[[#This Row],[Contrato]],H:I,2,0)</f>
        <v>Renaissance Oil Corp</v>
      </c>
      <c r="C1267" s="59" t="s">
        <v>245</v>
      </c>
      <c r="D1267" s="60" t="s">
        <v>195</v>
      </c>
      <c r="E1267" s="61">
        <v>69237.88</v>
      </c>
    </row>
    <row r="1268" spans="1:5" x14ac:dyDescent="0.35">
      <c r="A1268" s="59" t="s">
        <v>31</v>
      </c>
      <c r="B1268" s="59" t="str">
        <f>+VLOOKUP(Tabla1[[#This Row],[Contrato]],H:I,2,0)</f>
        <v>Renaissance Oil Corp</v>
      </c>
      <c r="C1268" s="59" t="s">
        <v>245</v>
      </c>
      <c r="D1268" s="60" t="s">
        <v>196</v>
      </c>
      <c r="E1268" s="61">
        <v>62159.14</v>
      </c>
    </row>
    <row r="1269" spans="1:5" x14ac:dyDescent="0.35">
      <c r="A1269" s="59" t="s">
        <v>31</v>
      </c>
      <c r="B1269" s="59" t="str">
        <f>+VLOOKUP(Tabla1[[#This Row],[Contrato]],H:I,2,0)</f>
        <v>Renaissance Oil Corp</v>
      </c>
      <c r="C1269" s="59" t="s">
        <v>245</v>
      </c>
      <c r="D1269" s="60" t="s">
        <v>197</v>
      </c>
      <c r="E1269" s="61">
        <v>59223.88</v>
      </c>
    </row>
    <row r="1270" spans="1:5" x14ac:dyDescent="0.35">
      <c r="A1270" s="59" t="s">
        <v>31</v>
      </c>
      <c r="B1270" s="59" t="str">
        <f>+VLOOKUP(Tabla1[[#This Row],[Contrato]],H:I,2,0)</f>
        <v>Renaissance Oil Corp</v>
      </c>
      <c r="C1270" s="59" t="s">
        <v>245</v>
      </c>
      <c r="D1270" s="60" t="s">
        <v>199</v>
      </c>
      <c r="E1270" s="61">
        <v>133066.80000000002</v>
      </c>
    </row>
    <row r="1271" spans="1:5" x14ac:dyDescent="0.35">
      <c r="A1271" s="59" t="s">
        <v>31</v>
      </c>
      <c r="B1271" s="59" t="str">
        <f>+VLOOKUP(Tabla1[[#This Row],[Contrato]],H:I,2,0)</f>
        <v>Renaissance Oil Corp</v>
      </c>
      <c r="C1271" s="59" t="s">
        <v>245</v>
      </c>
      <c r="D1271" s="60" t="s">
        <v>200</v>
      </c>
      <c r="E1271" s="61">
        <v>76662.180000000008</v>
      </c>
    </row>
    <row r="1272" spans="1:5" x14ac:dyDescent="0.35">
      <c r="A1272" s="59" t="s">
        <v>32</v>
      </c>
      <c r="B1272" s="59" t="str">
        <f>+VLOOKUP(Tabla1[[#This Row],[Contrato]],H:I,2,0)</f>
        <v>CMM Calibrador</v>
      </c>
      <c r="C1272" s="59" t="s">
        <v>242</v>
      </c>
      <c r="D1272" s="60" t="s">
        <v>233</v>
      </c>
      <c r="E1272" s="61">
        <v>4582.78</v>
      </c>
    </row>
    <row r="1273" spans="1:5" x14ac:dyDescent="0.35">
      <c r="A1273" s="59" t="s">
        <v>32</v>
      </c>
      <c r="B1273" s="59" t="str">
        <f>+VLOOKUP(Tabla1[[#This Row],[Contrato]],H:I,2,0)</f>
        <v>CMM Calibrador</v>
      </c>
      <c r="C1273" s="59" t="s">
        <v>242</v>
      </c>
      <c r="D1273" s="60" t="s">
        <v>234</v>
      </c>
      <c r="E1273" s="61">
        <v>3414.73</v>
      </c>
    </row>
    <row r="1274" spans="1:5" x14ac:dyDescent="0.35">
      <c r="A1274" s="59" t="s">
        <v>32</v>
      </c>
      <c r="B1274" s="59" t="str">
        <f>+VLOOKUP(Tabla1[[#This Row],[Contrato]],H:I,2,0)</f>
        <v>CMM Calibrador</v>
      </c>
      <c r="C1274" s="59" t="s">
        <v>242</v>
      </c>
      <c r="D1274" s="60" t="s">
        <v>235</v>
      </c>
      <c r="E1274" s="61">
        <v>9819.3799999999992</v>
      </c>
    </row>
    <row r="1275" spans="1:5" x14ac:dyDescent="0.35">
      <c r="A1275" s="59" t="s">
        <v>32</v>
      </c>
      <c r="B1275" s="59" t="str">
        <f>+VLOOKUP(Tabla1[[#This Row],[Contrato]],H:I,2,0)</f>
        <v>CMM Calibrador</v>
      </c>
      <c r="C1275" s="59" t="s">
        <v>242</v>
      </c>
      <c r="D1275" s="60" t="s">
        <v>195</v>
      </c>
      <c r="E1275" s="61">
        <v>4359.88</v>
      </c>
    </row>
    <row r="1276" spans="1:5" x14ac:dyDescent="0.35">
      <c r="A1276" s="59" t="s">
        <v>32</v>
      </c>
      <c r="B1276" s="59" t="str">
        <f>+VLOOKUP(Tabla1[[#This Row],[Contrato]],H:I,2,0)</f>
        <v>CMM Calibrador</v>
      </c>
      <c r="C1276" s="59" t="s">
        <v>242</v>
      </c>
      <c r="D1276" s="60" t="s">
        <v>197</v>
      </c>
      <c r="E1276" s="61">
        <v>36498.75</v>
      </c>
    </row>
    <row r="1277" spans="1:5" x14ac:dyDescent="0.35">
      <c r="A1277" s="59" t="s">
        <v>32</v>
      </c>
      <c r="B1277" s="59" t="str">
        <f>+VLOOKUP(Tabla1[[#This Row],[Contrato]],H:I,2,0)</f>
        <v>CMM Calibrador</v>
      </c>
      <c r="C1277" s="59" t="s">
        <v>242</v>
      </c>
      <c r="D1277" s="60" t="s">
        <v>198</v>
      </c>
      <c r="E1277" s="61">
        <v>6984.98</v>
      </c>
    </row>
    <row r="1278" spans="1:5" x14ac:dyDescent="0.35">
      <c r="A1278" s="59" t="s">
        <v>32</v>
      </c>
      <c r="B1278" s="59" t="str">
        <f>+VLOOKUP(Tabla1[[#This Row],[Contrato]],H:I,2,0)</f>
        <v>CMM Calibrador</v>
      </c>
      <c r="C1278" s="59" t="s">
        <v>242</v>
      </c>
      <c r="D1278" s="60" t="s">
        <v>199</v>
      </c>
      <c r="E1278" s="61">
        <v>3418.54</v>
      </c>
    </row>
    <row r="1279" spans="1:5" x14ac:dyDescent="0.35">
      <c r="A1279" s="59" t="s">
        <v>32</v>
      </c>
      <c r="B1279" s="59" t="str">
        <f>+VLOOKUP(Tabla1[[#This Row],[Contrato]],H:I,2,0)</f>
        <v>CMM Calibrador</v>
      </c>
      <c r="C1279" s="59" t="s">
        <v>242</v>
      </c>
      <c r="D1279" s="60" t="s">
        <v>200</v>
      </c>
      <c r="E1279" s="61">
        <v>15444.09</v>
      </c>
    </row>
    <row r="1280" spans="1:5" x14ac:dyDescent="0.35">
      <c r="A1280" s="59" t="s">
        <v>32</v>
      </c>
      <c r="B1280" s="59" t="str">
        <f>+VLOOKUP(Tabla1[[#This Row],[Contrato]],H:I,2,0)</f>
        <v>CMM Calibrador</v>
      </c>
      <c r="C1280" s="59" t="s">
        <v>242</v>
      </c>
      <c r="D1280" s="60" t="s">
        <v>201</v>
      </c>
      <c r="E1280" s="61">
        <v>18524.79</v>
      </c>
    </row>
    <row r="1281" spans="1:5" x14ac:dyDescent="0.35">
      <c r="A1281" s="59" t="s">
        <v>32</v>
      </c>
      <c r="B1281" s="59" t="str">
        <f>+VLOOKUP(Tabla1[[#This Row],[Contrato]],H:I,2,0)</f>
        <v>CMM Calibrador</v>
      </c>
      <c r="C1281" s="59" t="s">
        <v>242</v>
      </c>
      <c r="D1281" s="60" t="s">
        <v>202</v>
      </c>
      <c r="E1281" s="61">
        <v>3637.74</v>
      </c>
    </row>
    <row r="1282" spans="1:5" x14ac:dyDescent="0.35">
      <c r="A1282" s="59" t="s">
        <v>32</v>
      </c>
      <c r="B1282" s="59" t="str">
        <f>+VLOOKUP(Tabla1[[#This Row],[Contrato]],H:I,2,0)</f>
        <v>CMM Calibrador</v>
      </c>
      <c r="C1282" s="59" t="s">
        <v>242</v>
      </c>
      <c r="D1282" s="60" t="s">
        <v>203</v>
      </c>
      <c r="E1282" s="61">
        <v>144362.22999999998</v>
      </c>
    </row>
    <row r="1283" spans="1:5" x14ac:dyDescent="0.35">
      <c r="A1283" s="59" t="s">
        <v>32</v>
      </c>
      <c r="B1283" s="59" t="str">
        <f>+VLOOKUP(Tabla1[[#This Row],[Contrato]],H:I,2,0)</f>
        <v>CMM Calibrador</v>
      </c>
      <c r="C1283" s="59" t="s">
        <v>242</v>
      </c>
      <c r="D1283" s="60" t="s">
        <v>204</v>
      </c>
      <c r="E1283" s="61">
        <v>484450.79000000004</v>
      </c>
    </row>
    <row r="1284" spans="1:5" x14ac:dyDescent="0.35">
      <c r="A1284" s="59" t="s">
        <v>32</v>
      </c>
      <c r="B1284" s="59" t="str">
        <f>+VLOOKUP(Tabla1[[#This Row],[Contrato]],H:I,2,0)</f>
        <v>CMM Calibrador</v>
      </c>
      <c r="C1284" s="59" t="s">
        <v>242</v>
      </c>
      <c r="D1284" s="60" t="s">
        <v>205</v>
      </c>
      <c r="E1284" s="61">
        <v>86668.36</v>
      </c>
    </row>
    <row r="1285" spans="1:5" x14ac:dyDescent="0.35">
      <c r="A1285" s="59" t="s">
        <v>32</v>
      </c>
      <c r="B1285" s="59" t="str">
        <f>+VLOOKUP(Tabla1[[#This Row],[Contrato]],H:I,2,0)</f>
        <v>CMM Calibrador</v>
      </c>
      <c r="C1285" s="59" t="s">
        <v>242</v>
      </c>
      <c r="D1285" s="60" t="s">
        <v>206</v>
      </c>
      <c r="E1285" s="61">
        <v>4508062.58</v>
      </c>
    </row>
    <row r="1286" spans="1:5" x14ac:dyDescent="0.35">
      <c r="A1286" s="59" t="s">
        <v>32</v>
      </c>
      <c r="B1286" s="59" t="str">
        <f>+VLOOKUP(Tabla1[[#This Row],[Contrato]],H:I,2,0)</f>
        <v>CMM Calibrador</v>
      </c>
      <c r="C1286" s="59" t="s">
        <v>242</v>
      </c>
      <c r="D1286" s="60" t="s">
        <v>207</v>
      </c>
      <c r="E1286" s="61">
        <v>82795.259999999995</v>
      </c>
    </row>
    <row r="1287" spans="1:5" x14ac:dyDescent="0.35">
      <c r="A1287" s="59" t="s">
        <v>32</v>
      </c>
      <c r="B1287" s="59" t="str">
        <f>+VLOOKUP(Tabla1[[#This Row],[Contrato]],H:I,2,0)</f>
        <v>CMM Calibrador</v>
      </c>
      <c r="C1287" s="59" t="s">
        <v>242</v>
      </c>
      <c r="D1287" s="60" t="s">
        <v>208</v>
      </c>
      <c r="E1287" s="61">
        <v>10950</v>
      </c>
    </row>
    <row r="1288" spans="1:5" x14ac:dyDescent="0.35">
      <c r="A1288" s="59" t="s">
        <v>32</v>
      </c>
      <c r="B1288" s="59" t="str">
        <f>+VLOOKUP(Tabla1[[#This Row],[Contrato]],H:I,2,0)</f>
        <v>CMM Calibrador</v>
      </c>
      <c r="C1288" s="59" t="s">
        <v>242</v>
      </c>
      <c r="D1288" s="60" t="s">
        <v>211</v>
      </c>
      <c r="E1288" s="61">
        <v>258.30445298348843</v>
      </c>
    </row>
    <row r="1289" spans="1:5" x14ac:dyDescent="0.35">
      <c r="A1289" s="59" t="s">
        <v>32</v>
      </c>
      <c r="B1289" s="59" t="str">
        <f>+VLOOKUP(Tabla1[[#This Row],[Contrato]],H:I,2,0)</f>
        <v>CMM Calibrador</v>
      </c>
      <c r="C1289" s="59" t="s">
        <v>242</v>
      </c>
      <c r="D1289" s="60" t="s">
        <v>213</v>
      </c>
      <c r="E1289" s="61">
        <v>200000</v>
      </c>
    </row>
    <row r="1290" spans="1:5" x14ac:dyDescent="0.35">
      <c r="A1290" s="59" t="s">
        <v>32</v>
      </c>
      <c r="B1290" s="59" t="str">
        <f>+VLOOKUP(Tabla1[[#This Row],[Contrato]],H:I,2,0)</f>
        <v>CMM Calibrador</v>
      </c>
      <c r="C1290" s="59" t="s">
        <v>242</v>
      </c>
      <c r="D1290" s="60" t="s">
        <v>216</v>
      </c>
      <c r="E1290" s="61">
        <v>8415.9291069278079</v>
      </c>
    </row>
    <row r="1291" spans="1:5" x14ac:dyDescent="0.35">
      <c r="A1291" s="59" t="s">
        <v>32</v>
      </c>
      <c r="B1291" s="59" t="str">
        <f>+VLOOKUP(Tabla1[[#This Row],[Contrato]],H:I,2,0)</f>
        <v>CMM Calibrador</v>
      </c>
      <c r="C1291" s="59" t="s">
        <v>242</v>
      </c>
      <c r="D1291" s="60" t="s">
        <v>218</v>
      </c>
      <c r="E1291" s="61">
        <v>253900</v>
      </c>
    </row>
    <row r="1292" spans="1:5" x14ac:dyDescent="0.35">
      <c r="A1292" s="59" t="s">
        <v>32</v>
      </c>
      <c r="B1292" s="59" t="str">
        <f>+VLOOKUP(Tabla1[[#This Row],[Contrato]],H:I,2,0)</f>
        <v>CMM Calibrador</v>
      </c>
      <c r="C1292" s="59" t="s">
        <v>242</v>
      </c>
      <c r="D1292" s="60" t="s">
        <v>219</v>
      </c>
      <c r="E1292" s="61">
        <v>888.42001371750098</v>
      </c>
    </row>
    <row r="1293" spans="1:5" x14ac:dyDescent="0.35">
      <c r="A1293" s="59" t="s">
        <v>32</v>
      </c>
      <c r="B1293" s="59" t="str">
        <f>+VLOOKUP(Tabla1[[#This Row],[Contrato]],H:I,2,0)</f>
        <v>CMM Calibrador</v>
      </c>
      <c r="C1293" s="59" t="s">
        <v>242</v>
      </c>
      <c r="D1293" s="60" t="s">
        <v>220</v>
      </c>
      <c r="E1293" s="61">
        <v>64.488669104319669</v>
      </c>
    </row>
    <row r="1294" spans="1:5" x14ac:dyDescent="0.35">
      <c r="A1294" s="59" t="s">
        <v>32</v>
      </c>
      <c r="B1294" s="59" t="str">
        <f>+VLOOKUP(Tabla1[[#This Row],[Contrato]],H:I,2,0)</f>
        <v>CMM Calibrador</v>
      </c>
      <c r="C1294" s="59" t="s">
        <v>242</v>
      </c>
      <c r="D1294" s="60" t="s">
        <v>240</v>
      </c>
      <c r="E1294" s="61">
        <v>2505645.1900000004</v>
      </c>
    </row>
    <row r="1295" spans="1:5" x14ac:dyDescent="0.35">
      <c r="A1295" s="59" t="s">
        <v>32</v>
      </c>
      <c r="B1295" s="59" t="str">
        <f>+VLOOKUP(Tabla1[[#This Row],[Contrato]],H:I,2,0)</f>
        <v>CMM Calibrador</v>
      </c>
      <c r="C1295" s="59" t="s">
        <v>242</v>
      </c>
      <c r="D1295" s="60" t="s">
        <v>280</v>
      </c>
      <c r="E1295" s="61">
        <v>45.856709938981943</v>
      </c>
    </row>
    <row r="1296" spans="1:5" x14ac:dyDescent="0.35">
      <c r="A1296" s="59" t="s">
        <v>32</v>
      </c>
      <c r="B1296" s="59" t="str">
        <f>+VLOOKUP(Tabla1[[#This Row],[Contrato]],H:I,2,0)</f>
        <v>CMM Calibrador</v>
      </c>
      <c r="C1296" s="59" t="s">
        <v>245</v>
      </c>
      <c r="D1296" s="60" t="s">
        <v>226</v>
      </c>
      <c r="E1296" s="61">
        <v>145630.12</v>
      </c>
    </row>
    <row r="1297" spans="1:5" x14ac:dyDescent="0.35">
      <c r="A1297" s="59" t="s">
        <v>32</v>
      </c>
      <c r="B1297" s="59" t="str">
        <f>+VLOOKUP(Tabla1[[#This Row],[Contrato]],H:I,2,0)</f>
        <v>CMM Calibrador</v>
      </c>
      <c r="C1297" s="59" t="s">
        <v>245</v>
      </c>
      <c r="D1297" s="60" t="s">
        <v>227</v>
      </c>
      <c r="E1297" s="61">
        <v>183747.53</v>
      </c>
    </row>
    <row r="1298" spans="1:5" x14ac:dyDescent="0.35">
      <c r="A1298" s="59" t="s">
        <v>32</v>
      </c>
      <c r="B1298" s="59" t="str">
        <f>+VLOOKUP(Tabla1[[#This Row],[Contrato]],H:I,2,0)</f>
        <v>CMM Calibrador</v>
      </c>
      <c r="C1298" s="59" t="s">
        <v>245</v>
      </c>
      <c r="D1298" s="60" t="s">
        <v>228</v>
      </c>
      <c r="E1298" s="61">
        <v>58507.91</v>
      </c>
    </row>
    <row r="1299" spans="1:5" x14ac:dyDescent="0.35">
      <c r="A1299" s="59" t="s">
        <v>32</v>
      </c>
      <c r="B1299" s="59" t="str">
        <f>+VLOOKUP(Tabla1[[#This Row],[Contrato]],H:I,2,0)</f>
        <v>CMM Calibrador</v>
      </c>
      <c r="C1299" s="59" t="s">
        <v>245</v>
      </c>
      <c r="D1299" s="60" t="s">
        <v>229</v>
      </c>
      <c r="E1299" s="61">
        <v>10836.089999999998</v>
      </c>
    </row>
    <row r="1300" spans="1:5" x14ac:dyDescent="0.35">
      <c r="A1300" s="59" t="s">
        <v>32</v>
      </c>
      <c r="B1300" s="59" t="str">
        <f>+VLOOKUP(Tabla1[[#This Row],[Contrato]],H:I,2,0)</f>
        <v>CMM Calibrador</v>
      </c>
      <c r="C1300" s="59" t="s">
        <v>245</v>
      </c>
      <c r="D1300" s="60" t="s">
        <v>230</v>
      </c>
      <c r="E1300" s="61">
        <v>4631.8899999999985</v>
      </c>
    </row>
    <row r="1301" spans="1:5" x14ac:dyDescent="0.35">
      <c r="A1301" s="59" t="s">
        <v>32</v>
      </c>
      <c r="B1301" s="59" t="str">
        <f>+VLOOKUP(Tabla1[[#This Row],[Contrato]],H:I,2,0)</f>
        <v>CMM Calibrador</v>
      </c>
      <c r="C1301" s="59" t="s">
        <v>245</v>
      </c>
      <c r="D1301" s="60" t="s">
        <v>231</v>
      </c>
      <c r="E1301" s="61">
        <v>61927.8</v>
      </c>
    </row>
    <row r="1302" spans="1:5" x14ac:dyDescent="0.35">
      <c r="A1302" s="59" t="s">
        <v>32</v>
      </c>
      <c r="B1302" s="59" t="str">
        <f>+VLOOKUP(Tabla1[[#This Row],[Contrato]],H:I,2,0)</f>
        <v>CMM Calibrador</v>
      </c>
      <c r="C1302" s="59" t="s">
        <v>245</v>
      </c>
      <c r="D1302" s="60" t="s">
        <v>232</v>
      </c>
      <c r="E1302" s="61">
        <v>98200.97</v>
      </c>
    </row>
    <row r="1303" spans="1:5" x14ac:dyDescent="0.35">
      <c r="A1303" s="59" t="s">
        <v>32</v>
      </c>
      <c r="B1303" s="59" t="str">
        <f>+VLOOKUP(Tabla1[[#This Row],[Contrato]],H:I,2,0)</f>
        <v>CMM Calibrador</v>
      </c>
      <c r="C1303" s="59" t="s">
        <v>245</v>
      </c>
      <c r="D1303" s="60" t="s">
        <v>233</v>
      </c>
      <c r="E1303" s="61">
        <v>43132.140000000029</v>
      </c>
    </row>
    <row r="1304" spans="1:5" x14ac:dyDescent="0.35">
      <c r="A1304" s="59" t="s">
        <v>32</v>
      </c>
      <c r="B1304" s="59" t="str">
        <f>+VLOOKUP(Tabla1[[#This Row],[Contrato]],H:I,2,0)</f>
        <v>CMM Calibrador</v>
      </c>
      <c r="C1304" s="59" t="s">
        <v>245</v>
      </c>
      <c r="D1304" s="60" t="s">
        <v>234</v>
      </c>
      <c r="E1304" s="61">
        <v>17417.07</v>
      </c>
    </row>
    <row r="1305" spans="1:5" x14ac:dyDescent="0.35">
      <c r="A1305" s="59" t="s">
        <v>32</v>
      </c>
      <c r="B1305" s="59" t="str">
        <f>+VLOOKUP(Tabla1[[#This Row],[Contrato]],H:I,2,0)</f>
        <v>CMM Calibrador</v>
      </c>
      <c r="C1305" s="59" t="s">
        <v>245</v>
      </c>
      <c r="D1305" s="60" t="s">
        <v>235</v>
      </c>
      <c r="E1305" s="61">
        <v>28679.390000000003</v>
      </c>
    </row>
    <row r="1306" spans="1:5" x14ac:dyDescent="0.35">
      <c r="A1306" s="59" t="s">
        <v>32</v>
      </c>
      <c r="B1306" s="59" t="str">
        <f>+VLOOKUP(Tabla1[[#This Row],[Contrato]],H:I,2,0)</f>
        <v>CMM Calibrador</v>
      </c>
      <c r="C1306" s="59" t="s">
        <v>245</v>
      </c>
      <c r="D1306" s="60" t="s">
        <v>193</v>
      </c>
      <c r="E1306" s="61">
        <v>32999.219999999987</v>
      </c>
    </row>
    <row r="1307" spans="1:5" x14ac:dyDescent="0.35">
      <c r="A1307" s="59" t="s">
        <v>32</v>
      </c>
      <c r="B1307" s="59" t="str">
        <f>+VLOOKUP(Tabla1[[#This Row],[Contrato]],H:I,2,0)</f>
        <v>CMM Calibrador</v>
      </c>
      <c r="C1307" s="59" t="s">
        <v>245</v>
      </c>
      <c r="D1307" s="60" t="s">
        <v>194</v>
      </c>
      <c r="E1307" s="61">
        <v>60335.030000000028</v>
      </c>
    </row>
    <row r="1308" spans="1:5" x14ac:dyDescent="0.35">
      <c r="A1308" s="59" t="s">
        <v>32</v>
      </c>
      <c r="B1308" s="59" t="str">
        <f>+VLOOKUP(Tabla1[[#This Row],[Contrato]],H:I,2,0)</f>
        <v>CMM Calibrador</v>
      </c>
      <c r="C1308" s="59" t="s">
        <v>245</v>
      </c>
      <c r="D1308" s="60" t="s">
        <v>195</v>
      </c>
      <c r="E1308" s="61">
        <v>33062.770000000004</v>
      </c>
    </row>
    <row r="1309" spans="1:5" x14ac:dyDescent="0.35">
      <c r="A1309" s="59" t="s">
        <v>32</v>
      </c>
      <c r="B1309" s="59" t="str">
        <f>+VLOOKUP(Tabla1[[#This Row],[Contrato]],H:I,2,0)</f>
        <v>CMM Calibrador</v>
      </c>
      <c r="C1309" s="59" t="s">
        <v>245</v>
      </c>
      <c r="D1309" s="60" t="s">
        <v>196</v>
      </c>
      <c r="E1309" s="61">
        <v>71395.889999999985</v>
      </c>
    </row>
    <row r="1310" spans="1:5" x14ac:dyDescent="0.35">
      <c r="A1310" s="59" t="s">
        <v>32</v>
      </c>
      <c r="B1310" s="59" t="str">
        <f>+VLOOKUP(Tabla1[[#This Row],[Contrato]],H:I,2,0)</f>
        <v>CMM Calibrador</v>
      </c>
      <c r="C1310" s="59" t="s">
        <v>245</v>
      </c>
      <c r="D1310" s="60" t="s">
        <v>197</v>
      </c>
      <c r="E1310" s="61">
        <v>126200.72000000002</v>
      </c>
    </row>
    <row r="1311" spans="1:5" x14ac:dyDescent="0.35">
      <c r="A1311" s="59" t="s">
        <v>32</v>
      </c>
      <c r="B1311" s="59" t="str">
        <f>+VLOOKUP(Tabla1[[#This Row],[Contrato]],H:I,2,0)</f>
        <v>CMM Calibrador</v>
      </c>
      <c r="C1311" s="59" t="s">
        <v>245</v>
      </c>
      <c r="D1311" s="60" t="s">
        <v>198</v>
      </c>
      <c r="E1311" s="61">
        <v>159958.88</v>
      </c>
    </row>
    <row r="1312" spans="1:5" x14ac:dyDescent="0.35">
      <c r="A1312" s="59" t="s">
        <v>32</v>
      </c>
      <c r="B1312" s="59" t="str">
        <f>+VLOOKUP(Tabla1[[#This Row],[Contrato]],H:I,2,0)</f>
        <v>CMM Calibrador</v>
      </c>
      <c r="C1312" s="59" t="s">
        <v>245</v>
      </c>
      <c r="D1312" s="60" t="s">
        <v>199</v>
      </c>
      <c r="E1312" s="61">
        <v>179162.13999999993</v>
      </c>
    </row>
    <row r="1313" spans="1:5" x14ac:dyDescent="0.35">
      <c r="A1313" s="59" t="s">
        <v>32</v>
      </c>
      <c r="B1313" s="59" t="str">
        <f>+VLOOKUP(Tabla1[[#This Row],[Contrato]],H:I,2,0)</f>
        <v>CMM Calibrador</v>
      </c>
      <c r="C1313" s="59" t="s">
        <v>245</v>
      </c>
      <c r="D1313" s="60" t="s">
        <v>200</v>
      </c>
      <c r="E1313" s="61">
        <v>77704.180000000022</v>
      </c>
    </row>
    <row r="1314" spans="1:5" x14ac:dyDescent="0.35">
      <c r="A1314" s="59" t="s">
        <v>32</v>
      </c>
      <c r="B1314" s="59" t="str">
        <f>+VLOOKUP(Tabla1[[#This Row],[Contrato]],H:I,2,0)</f>
        <v>CMM Calibrador</v>
      </c>
      <c r="C1314" s="59" t="s">
        <v>245</v>
      </c>
      <c r="D1314" s="60" t="s">
        <v>201</v>
      </c>
      <c r="E1314" s="61">
        <v>314242.54000000015</v>
      </c>
    </row>
    <row r="1315" spans="1:5" x14ac:dyDescent="0.35">
      <c r="A1315" s="59" t="s">
        <v>32</v>
      </c>
      <c r="B1315" s="59" t="str">
        <f>+VLOOKUP(Tabla1[[#This Row],[Contrato]],H:I,2,0)</f>
        <v>CMM Calibrador</v>
      </c>
      <c r="C1315" s="59" t="s">
        <v>245</v>
      </c>
      <c r="D1315" s="60" t="s">
        <v>202</v>
      </c>
      <c r="E1315" s="61">
        <v>71266.300000000047</v>
      </c>
    </row>
    <row r="1316" spans="1:5" x14ac:dyDescent="0.35">
      <c r="A1316" s="59" t="s">
        <v>32</v>
      </c>
      <c r="B1316" s="59" t="str">
        <f>+VLOOKUP(Tabla1[[#This Row],[Contrato]],H:I,2,0)</f>
        <v>CMM Calibrador</v>
      </c>
      <c r="C1316" s="59" t="s">
        <v>245</v>
      </c>
      <c r="D1316" s="60" t="s">
        <v>203</v>
      </c>
      <c r="E1316" s="61">
        <v>116505.74000000003</v>
      </c>
    </row>
    <row r="1317" spans="1:5" x14ac:dyDescent="0.35">
      <c r="A1317" s="59" t="s">
        <v>32</v>
      </c>
      <c r="B1317" s="59" t="str">
        <f>+VLOOKUP(Tabla1[[#This Row],[Contrato]],H:I,2,0)</f>
        <v>CMM Calibrador</v>
      </c>
      <c r="C1317" s="59" t="s">
        <v>245</v>
      </c>
      <c r="D1317" s="60" t="s">
        <v>204</v>
      </c>
      <c r="E1317" s="61">
        <v>131713.08999999991</v>
      </c>
    </row>
    <row r="1318" spans="1:5" x14ac:dyDescent="0.35">
      <c r="A1318" s="59" t="s">
        <v>32</v>
      </c>
      <c r="B1318" s="59" t="str">
        <f>+VLOOKUP(Tabla1[[#This Row],[Contrato]],H:I,2,0)</f>
        <v>CMM Calibrador</v>
      </c>
      <c r="C1318" s="59" t="s">
        <v>245</v>
      </c>
      <c r="D1318" s="60" t="s">
        <v>205</v>
      </c>
      <c r="E1318" s="61">
        <v>76479.63999999997</v>
      </c>
    </row>
    <row r="1319" spans="1:5" x14ac:dyDescent="0.35">
      <c r="A1319" s="59" t="s">
        <v>32</v>
      </c>
      <c r="B1319" s="59" t="str">
        <f>+VLOOKUP(Tabla1[[#This Row],[Contrato]],H:I,2,0)</f>
        <v>CMM Calibrador</v>
      </c>
      <c r="C1319" s="59" t="s">
        <v>245</v>
      </c>
      <c r="D1319" s="60" t="s">
        <v>206</v>
      </c>
      <c r="E1319" s="61">
        <v>135265.55000000005</v>
      </c>
    </row>
    <row r="1320" spans="1:5" x14ac:dyDescent="0.35">
      <c r="A1320" s="59" t="s">
        <v>32</v>
      </c>
      <c r="B1320" s="59" t="str">
        <f>+VLOOKUP(Tabla1[[#This Row],[Contrato]],H:I,2,0)</f>
        <v>CMM Calibrador</v>
      </c>
      <c r="C1320" s="59" t="s">
        <v>245</v>
      </c>
      <c r="D1320" s="60" t="s">
        <v>207</v>
      </c>
      <c r="E1320" s="61">
        <v>80079.539999999979</v>
      </c>
    </row>
    <row r="1321" spans="1:5" x14ac:dyDescent="0.35">
      <c r="A1321" s="59" t="s">
        <v>32</v>
      </c>
      <c r="B1321" s="59" t="str">
        <f>+VLOOKUP(Tabla1[[#This Row],[Contrato]],H:I,2,0)</f>
        <v>CMM Calibrador</v>
      </c>
      <c r="C1321" s="59" t="s">
        <v>245</v>
      </c>
      <c r="D1321" s="60" t="s">
        <v>208</v>
      </c>
      <c r="E1321" s="61">
        <v>41516.336726809343</v>
      </c>
    </row>
    <row r="1322" spans="1:5" x14ac:dyDescent="0.35">
      <c r="A1322" s="59" t="s">
        <v>32</v>
      </c>
      <c r="B1322" s="59" t="str">
        <f>+VLOOKUP(Tabla1[[#This Row],[Contrato]],H:I,2,0)</f>
        <v>CMM Calibrador</v>
      </c>
      <c r="C1322" s="59" t="s">
        <v>245</v>
      </c>
      <c r="D1322" s="60" t="s">
        <v>209</v>
      </c>
      <c r="E1322" s="61">
        <v>2448.2864349315028</v>
      </c>
    </row>
    <row r="1323" spans="1:5" x14ac:dyDescent="0.35">
      <c r="A1323" s="59" t="s">
        <v>32</v>
      </c>
      <c r="B1323" s="59" t="str">
        <f>+VLOOKUP(Tabla1[[#This Row],[Contrato]],H:I,2,0)</f>
        <v>CMM Calibrador</v>
      </c>
      <c r="C1323" s="59" t="s">
        <v>245</v>
      </c>
      <c r="D1323" s="60" t="s">
        <v>210</v>
      </c>
      <c r="E1323" s="61">
        <v>21435.6968139696</v>
      </c>
    </row>
    <row r="1324" spans="1:5" x14ac:dyDescent="0.35">
      <c r="A1324" s="59" t="s">
        <v>32</v>
      </c>
      <c r="B1324" s="59" t="str">
        <f>+VLOOKUP(Tabla1[[#This Row],[Contrato]],H:I,2,0)</f>
        <v>CMM Calibrador</v>
      </c>
      <c r="C1324" s="59" t="s">
        <v>245</v>
      </c>
      <c r="D1324" s="60" t="s">
        <v>211</v>
      </c>
      <c r="E1324" s="61">
        <v>55712.891881557516</v>
      </c>
    </row>
    <row r="1325" spans="1:5" x14ac:dyDescent="0.35">
      <c r="A1325" s="59" t="s">
        <v>32</v>
      </c>
      <c r="B1325" s="59" t="str">
        <f>+VLOOKUP(Tabla1[[#This Row],[Contrato]],H:I,2,0)</f>
        <v>CMM Calibrador</v>
      </c>
      <c r="C1325" s="59" t="s">
        <v>245</v>
      </c>
      <c r="D1325" s="60" t="s">
        <v>212</v>
      </c>
      <c r="E1325" s="61">
        <v>9642.5278132783787</v>
      </c>
    </row>
    <row r="1326" spans="1:5" x14ac:dyDescent="0.35">
      <c r="A1326" s="59" t="s">
        <v>32</v>
      </c>
      <c r="B1326" s="59" t="str">
        <f>+VLOOKUP(Tabla1[[#This Row],[Contrato]],H:I,2,0)</f>
        <v>CMM Calibrador</v>
      </c>
      <c r="C1326" s="59" t="s">
        <v>245</v>
      </c>
      <c r="D1326" s="60" t="s">
        <v>213</v>
      </c>
      <c r="E1326" s="61">
        <v>8200.4879024474212</v>
      </c>
    </row>
    <row r="1327" spans="1:5" x14ac:dyDescent="0.35">
      <c r="A1327" s="59" t="s">
        <v>32</v>
      </c>
      <c r="B1327" s="59" t="str">
        <f>+VLOOKUP(Tabla1[[#This Row],[Contrato]],H:I,2,0)</f>
        <v>CMM Calibrador</v>
      </c>
      <c r="C1327" s="59" t="s">
        <v>245</v>
      </c>
      <c r="D1327" s="60" t="s">
        <v>214</v>
      </c>
      <c r="E1327" s="61">
        <v>39331.352504987117</v>
      </c>
    </row>
    <row r="1328" spans="1:5" x14ac:dyDescent="0.35">
      <c r="A1328" s="59" t="s">
        <v>32</v>
      </c>
      <c r="B1328" s="59" t="str">
        <f>+VLOOKUP(Tabla1[[#This Row],[Contrato]],H:I,2,0)</f>
        <v>CMM Calibrador</v>
      </c>
      <c r="C1328" s="59" t="s">
        <v>245</v>
      </c>
      <c r="D1328" s="60" t="s">
        <v>215</v>
      </c>
      <c r="E1328" s="61">
        <v>15560.657728060918</v>
      </c>
    </row>
    <row r="1329" spans="1:5" x14ac:dyDescent="0.35">
      <c r="A1329" s="59" t="s">
        <v>32</v>
      </c>
      <c r="B1329" s="59" t="str">
        <f>+VLOOKUP(Tabla1[[#This Row],[Contrato]],H:I,2,0)</f>
        <v>CMM Calibrador</v>
      </c>
      <c r="C1329" s="59" t="s">
        <v>245</v>
      </c>
      <c r="D1329" s="60" t="s">
        <v>216</v>
      </c>
      <c r="E1329" s="61">
        <v>27267.688269301954</v>
      </c>
    </row>
    <row r="1330" spans="1:5" x14ac:dyDescent="0.35">
      <c r="A1330" s="59" t="s">
        <v>32</v>
      </c>
      <c r="B1330" s="59" t="str">
        <f>+VLOOKUP(Tabla1[[#This Row],[Contrato]],H:I,2,0)</f>
        <v>CMM Calibrador</v>
      </c>
      <c r="C1330" s="59" t="s">
        <v>245</v>
      </c>
      <c r="D1330" s="60" t="s">
        <v>217</v>
      </c>
      <c r="E1330" s="61">
        <v>4488.0397060349051</v>
      </c>
    </row>
    <row r="1331" spans="1:5" x14ac:dyDescent="0.35">
      <c r="A1331" s="59" t="s">
        <v>32</v>
      </c>
      <c r="B1331" s="59" t="str">
        <f>+VLOOKUP(Tabla1[[#This Row],[Contrato]],H:I,2,0)</f>
        <v>CMM Calibrador</v>
      </c>
      <c r="C1331" s="59" t="s">
        <v>245</v>
      </c>
      <c r="D1331" s="60" t="s">
        <v>218</v>
      </c>
      <c r="E1331" s="61">
        <v>72414.371666461957</v>
      </c>
    </row>
    <row r="1332" spans="1:5" x14ac:dyDescent="0.35">
      <c r="A1332" s="59" t="s">
        <v>32</v>
      </c>
      <c r="B1332" s="59" t="str">
        <f>+VLOOKUP(Tabla1[[#This Row],[Contrato]],H:I,2,0)</f>
        <v>CMM Calibrador</v>
      </c>
      <c r="C1332" s="59" t="s">
        <v>245</v>
      </c>
      <c r="D1332" s="60" t="s">
        <v>219</v>
      </c>
      <c r="E1332" s="61">
        <v>15671.577011443771</v>
      </c>
    </row>
    <row r="1333" spans="1:5" x14ac:dyDescent="0.35">
      <c r="A1333" s="59" t="s">
        <v>32</v>
      </c>
      <c r="B1333" s="59" t="str">
        <f>+VLOOKUP(Tabla1[[#This Row],[Contrato]],H:I,2,0)</f>
        <v>CMM Calibrador</v>
      </c>
      <c r="C1333" s="59" t="s">
        <v>245</v>
      </c>
      <c r="D1333" s="60" t="s">
        <v>220</v>
      </c>
      <c r="E1333" s="61">
        <v>37628.068131770793</v>
      </c>
    </row>
    <row r="1334" spans="1:5" x14ac:dyDescent="0.35">
      <c r="A1334" s="59" t="s">
        <v>32</v>
      </c>
      <c r="B1334" s="59" t="str">
        <f>+VLOOKUP(Tabla1[[#This Row],[Contrato]],H:I,2,0)</f>
        <v>CMM Calibrador</v>
      </c>
      <c r="C1334" s="59" t="s">
        <v>245</v>
      </c>
      <c r="D1334" s="60" t="s">
        <v>240</v>
      </c>
      <c r="E1334" s="61">
        <v>41768.575593247479</v>
      </c>
    </row>
    <row r="1335" spans="1:5" x14ac:dyDescent="0.35">
      <c r="A1335" s="59" t="s">
        <v>32</v>
      </c>
      <c r="B1335" s="59" t="str">
        <f>+VLOOKUP(Tabla1[[#This Row],[Contrato]],H:I,2,0)</f>
        <v>CMM Calibrador</v>
      </c>
      <c r="C1335" s="59" t="s">
        <v>245</v>
      </c>
      <c r="D1335" s="60" t="s">
        <v>259</v>
      </c>
      <c r="E1335" s="61">
        <v>10059.966110784588</v>
      </c>
    </row>
    <row r="1336" spans="1:5" x14ac:dyDescent="0.35">
      <c r="A1336" s="59" t="s">
        <v>32</v>
      </c>
      <c r="B1336" s="59" t="str">
        <f>+VLOOKUP(Tabla1[[#This Row],[Contrato]],H:I,2,0)</f>
        <v>CMM Calibrador</v>
      </c>
      <c r="C1336" s="59" t="s">
        <v>245</v>
      </c>
      <c r="D1336" s="60" t="s">
        <v>260</v>
      </c>
      <c r="E1336" s="61">
        <v>73582.735392711038</v>
      </c>
    </row>
    <row r="1337" spans="1:5" x14ac:dyDescent="0.35">
      <c r="A1337" s="59" t="s">
        <v>32</v>
      </c>
      <c r="B1337" s="59" t="str">
        <f>+VLOOKUP(Tabla1[[#This Row],[Contrato]],H:I,2,0)</f>
        <v>CMM Calibrador</v>
      </c>
      <c r="C1337" s="59" t="s">
        <v>245</v>
      </c>
      <c r="D1337" s="60" t="s">
        <v>267</v>
      </c>
      <c r="E1337" s="61">
        <v>17915.022260934034</v>
      </c>
    </row>
    <row r="1338" spans="1:5" x14ac:dyDescent="0.35">
      <c r="A1338" s="59" t="s">
        <v>32</v>
      </c>
      <c r="B1338" s="59" t="str">
        <f>+VLOOKUP(Tabla1[[#This Row],[Contrato]],H:I,2,0)</f>
        <v>CMM Calibrador</v>
      </c>
      <c r="C1338" s="59" t="s">
        <v>245</v>
      </c>
      <c r="D1338" s="60" t="s">
        <v>280</v>
      </c>
      <c r="E1338" s="61">
        <v>38376.256486754042</v>
      </c>
    </row>
    <row r="1339" spans="1:5" x14ac:dyDescent="0.35">
      <c r="A1339" s="59" t="s">
        <v>32</v>
      </c>
      <c r="B1339" s="59" t="str">
        <f>+VLOOKUP(Tabla1[[#This Row],[Contrato]],H:I,2,0)</f>
        <v>CMM Calibrador</v>
      </c>
      <c r="C1339" s="59" t="s">
        <v>244</v>
      </c>
      <c r="D1339" s="60" t="s">
        <v>227</v>
      </c>
      <c r="E1339" s="61">
        <v>4836.92</v>
      </c>
    </row>
    <row r="1340" spans="1:5" x14ac:dyDescent="0.35">
      <c r="A1340" s="59" t="s">
        <v>32</v>
      </c>
      <c r="B1340" s="59" t="str">
        <f>+VLOOKUP(Tabla1[[#This Row],[Contrato]],H:I,2,0)</f>
        <v>CMM Calibrador</v>
      </c>
      <c r="C1340" s="59" t="s">
        <v>244</v>
      </c>
      <c r="D1340" s="60" t="s">
        <v>228</v>
      </c>
      <c r="E1340" s="61">
        <v>7420.66</v>
      </c>
    </row>
    <row r="1341" spans="1:5" x14ac:dyDescent="0.35">
      <c r="A1341" s="59" t="s">
        <v>32</v>
      </c>
      <c r="B1341" s="59" t="str">
        <f>+VLOOKUP(Tabla1[[#This Row],[Contrato]],H:I,2,0)</f>
        <v>CMM Calibrador</v>
      </c>
      <c r="C1341" s="59" t="s">
        <v>244</v>
      </c>
      <c r="D1341" s="60" t="s">
        <v>229</v>
      </c>
      <c r="E1341" s="61">
        <v>6905.16</v>
      </c>
    </row>
    <row r="1342" spans="1:5" x14ac:dyDescent="0.35">
      <c r="A1342" s="59" t="s">
        <v>32</v>
      </c>
      <c r="B1342" s="59" t="str">
        <f>+VLOOKUP(Tabla1[[#This Row],[Contrato]],H:I,2,0)</f>
        <v>CMM Calibrador</v>
      </c>
      <c r="C1342" s="59" t="s">
        <v>244</v>
      </c>
      <c r="D1342" s="60" t="s">
        <v>232</v>
      </c>
      <c r="E1342" s="61">
        <v>5331.39</v>
      </c>
    </row>
    <row r="1343" spans="1:5" x14ac:dyDescent="0.35">
      <c r="A1343" s="59" t="s">
        <v>33</v>
      </c>
      <c r="B1343" s="59" t="str">
        <f>+VLOOKUP(Tabla1[[#This Row],[Contrato]],H:I,2,0)</f>
        <v>Calicanto Oil &amp; Gas</v>
      </c>
      <c r="C1343" s="59" t="s">
        <v>242</v>
      </c>
      <c r="D1343" s="60" t="s">
        <v>225</v>
      </c>
      <c r="E1343" s="61">
        <v>46.35</v>
      </c>
    </row>
    <row r="1344" spans="1:5" x14ac:dyDescent="0.35">
      <c r="A1344" s="59" t="s">
        <v>33</v>
      </c>
      <c r="B1344" s="59" t="str">
        <f>+VLOOKUP(Tabla1[[#This Row],[Contrato]],H:I,2,0)</f>
        <v>Calicanto Oil &amp; Gas</v>
      </c>
      <c r="C1344" s="59" t="s">
        <v>242</v>
      </c>
      <c r="D1344" s="60" t="s">
        <v>226</v>
      </c>
      <c r="E1344" s="61">
        <v>1840.7599999999998</v>
      </c>
    </row>
    <row r="1345" spans="1:5" x14ac:dyDescent="0.35">
      <c r="A1345" s="59" t="s">
        <v>33</v>
      </c>
      <c r="B1345" s="59" t="str">
        <f>+VLOOKUP(Tabla1[[#This Row],[Contrato]],H:I,2,0)</f>
        <v>Calicanto Oil &amp; Gas</v>
      </c>
      <c r="C1345" s="59" t="s">
        <v>242</v>
      </c>
      <c r="D1345" s="60" t="s">
        <v>227</v>
      </c>
      <c r="E1345" s="61">
        <v>1547.3600000000001</v>
      </c>
    </row>
    <row r="1346" spans="1:5" x14ac:dyDescent="0.35">
      <c r="A1346" s="59" t="s">
        <v>33</v>
      </c>
      <c r="B1346" s="59" t="str">
        <f>+VLOOKUP(Tabla1[[#This Row],[Contrato]],H:I,2,0)</f>
        <v>Calicanto Oil &amp; Gas</v>
      </c>
      <c r="C1346" s="59" t="s">
        <v>242</v>
      </c>
      <c r="D1346" s="60" t="s">
        <v>228</v>
      </c>
      <c r="E1346" s="61">
        <v>35038.67</v>
      </c>
    </row>
    <row r="1347" spans="1:5" x14ac:dyDescent="0.35">
      <c r="A1347" s="59" t="s">
        <v>33</v>
      </c>
      <c r="B1347" s="59" t="str">
        <f>+VLOOKUP(Tabla1[[#This Row],[Contrato]],H:I,2,0)</f>
        <v>Calicanto Oil &amp; Gas</v>
      </c>
      <c r="C1347" s="59" t="s">
        <v>242</v>
      </c>
      <c r="D1347" s="60" t="s">
        <v>229</v>
      </c>
      <c r="E1347" s="61">
        <v>994.83</v>
      </c>
    </row>
    <row r="1348" spans="1:5" x14ac:dyDescent="0.35">
      <c r="A1348" s="59" t="s">
        <v>33</v>
      </c>
      <c r="B1348" s="59" t="str">
        <f>+VLOOKUP(Tabla1[[#This Row],[Contrato]],H:I,2,0)</f>
        <v>Calicanto Oil &amp; Gas</v>
      </c>
      <c r="C1348" s="59" t="s">
        <v>242</v>
      </c>
      <c r="D1348" s="60" t="s">
        <v>230</v>
      </c>
      <c r="E1348" s="61">
        <v>21930.51</v>
      </c>
    </row>
    <row r="1349" spans="1:5" x14ac:dyDescent="0.35">
      <c r="A1349" s="59" t="s">
        <v>33</v>
      </c>
      <c r="B1349" s="59" t="str">
        <f>+VLOOKUP(Tabla1[[#This Row],[Contrato]],H:I,2,0)</f>
        <v>Calicanto Oil &amp; Gas</v>
      </c>
      <c r="C1349" s="59" t="s">
        <v>242</v>
      </c>
      <c r="D1349" s="60" t="s">
        <v>231</v>
      </c>
      <c r="E1349" s="61">
        <v>59.85</v>
      </c>
    </row>
    <row r="1350" spans="1:5" x14ac:dyDescent="0.35">
      <c r="A1350" s="59" t="s">
        <v>33</v>
      </c>
      <c r="B1350" s="59" t="str">
        <f>+VLOOKUP(Tabla1[[#This Row],[Contrato]],H:I,2,0)</f>
        <v>Calicanto Oil &amp; Gas</v>
      </c>
      <c r="C1350" s="59" t="s">
        <v>242</v>
      </c>
      <c r="D1350" s="60" t="s">
        <v>232</v>
      </c>
      <c r="E1350" s="61">
        <v>6509.93</v>
      </c>
    </row>
    <row r="1351" spans="1:5" x14ac:dyDescent="0.35">
      <c r="A1351" s="59" t="s">
        <v>33</v>
      </c>
      <c r="B1351" s="59" t="str">
        <f>+VLOOKUP(Tabla1[[#This Row],[Contrato]],H:I,2,0)</f>
        <v>Calicanto Oil &amp; Gas</v>
      </c>
      <c r="C1351" s="59" t="s">
        <v>242</v>
      </c>
      <c r="D1351" s="60" t="s">
        <v>233</v>
      </c>
      <c r="E1351" s="61">
        <v>113.46</v>
      </c>
    </row>
    <row r="1352" spans="1:5" x14ac:dyDescent="0.35">
      <c r="A1352" s="59" t="s">
        <v>33</v>
      </c>
      <c r="B1352" s="59" t="str">
        <f>+VLOOKUP(Tabla1[[#This Row],[Contrato]],H:I,2,0)</f>
        <v>Calicanto Oil &amp; Gas</v>
      </c>
      <c r="C1352" s="59" t="s">
        <v>242</v>
      </c>
      <c r="D1352" s="60" t="s">
        <v>234</v>
      </c>
      <c r="E1352" s="61">
        <v>1038.19</v>
      </c>
    </row>
    <row r="1353" spans="1:5" x14ac:dyDescent="0.35">
      <c r="A1353" s="59" t="s">
        <v>33</v>
      </c>
      <c r="B1353" s="59" t="str">
        <f>+VLOOKUP(Tabla1[[#This Row],[Contrato]],H:I,2,0)</f>
        <v>Calicanto Oil &amp; Gas</v>
      </c>
      <c r="C1353" s="59" t="s">
        <v>242</v>
      </c>
      <c r="D1353" s="60" t="s">
        <v>235</v>
      </c>
      <c r="E1353" s="61">
        <v>578.92000000000007</v>
      </c>
    </row>
    <row r="1354" spans="1:5" x14ac:dyDescent="0.35">
      <c r="A1354" s="59" t="s">
        <v>33</v>
      </c>
      <c r="B1354" s="59" t="str">
        <f>+VLOOKUP(Tabla1[[#This Row],[Contrato]],H:I,2,0)</f>
        <v>Calicanto Oil &amp; Gas</v>
      </c>
      <c r="C1354" s="59" t="s">
        <v>242</v>
      </c>
      <c r="D1354" s="60" t="s">
        <v>194</v>
      </c>
      <c r="E1354" s="61">
        <v>1299.5099999999998</v>
      </c>
    </row>
    <row r="1355" spans="1:5" x14ac:dyDescent="0.35">
      <c r="A1355" s="59" t="s">
        <v>33</v>
      </c>
      <c r="B1355" s="59" t="str">
        <f>+VLOOKUP(Tabla1[[#This Row],[Contrato]],H:I,2,0)</f>
        <v>Calicanto Oil &amp; Gas</v>
      </c>
      <c r="C1355" s="59" t="s">
        <v>242</v>
      </c>
      <c r="D1355" s="60" t="s">
        <v>195</v>
      </c>
      <c r="E1355" s="61">
        <v>6250.2300000000005</v>
      </c>
    </row>
    <row r="1356" spans="1:5" x14ac:dyDescent="0.35">
      <c r="A1356" s="59" t="s">
        <v>33</v>
      </c>
      <c r="B1356" s="59" t="str">
        <f>+VLOOKUP(Tabla1[[#This Row],[Contrato]],H:I,2,0)</f>
        <v>Calicanto Oil &amp; Gas</v>
      </c>
      <c r="C1356" s="59" t="s">
        <v>242</v>
      </c>
      <c r="D1356" s="60" t="s">
        <v>196</v>
      </c>
      <c r="E1356" s="61">
        <v>73.03</v>
      </c>
    </row>
    <row r="1357" spans="1:5" x14ac:dyDescent="0.35">
      <c r="A1357" s="59" t="s">
        <v>33</v>
      </c>
      <c r="B1357" s="59" t="str">
        <f>+VLOOKUP(Tabla1[[#This Row],[Contrato]],H:I,2,0)</f>
        <v>Calicanto Oil &amp; Gas</v>
      </c>
      <c r="C1357" s="59" t="s">
        <v>242</v>
      </c>
      <c r="D1357" s="60" t="s">
        <v>198</v>
      </c>
      <c r="E1357" s="61">
        <v>739.00000000000011</v>
      </c>
    </row>
    <row r="1358" spans="1:5" x14ac:dyDescent="0.35">
      <c r="A1358" s="59" t="s">
        <v>33</v>
      </c>
      <c r="B1358" s="59" t="str">
        <f>+VLOOKUP(Tabla1[[#This Row],[Contrato]],H:I,2,0)</f>
        <v>Calicanto Oil &amp; Gas</v>
      </c>
      <c r="C1358" s="59" t="s">
        <v>242</v>
      </c>
      <c r="D1358" s="60" t="s">
        <v>199</v>
      </c>
      <c r="E1358" s="61">
        <v>1480.8199999999997</v>
      </c>
    </row>
    <row r="1359" spans="1:5" x14ac:dyDescent="0.35">
      <c r="A1359" s="59" t="s">
        <v>33</v>
      </c>
      <c r="B1359" s="59" t="str">
        <f>+VLOOKUP(Tabla1[[#This Row],[Contrato]],H:I,2,0)</f>
        <v>Calicanto Oil &amp; Gas</v>
      </c>
      <c r="C1359" s="59" t="s">
        <v>242</v>
      </c>
      <c r="D1359" s="60" t="s">
        <v>200</v>
      </c>
      <c r="E1359" s="61">
        <v>1184.2299999999998</v>
      </c>
    </row>
    <row r="1360" spans="1:5" x14ac:dyDescent="0.35">
      <c r="A1360" s="59" t="s">
        <v>33</v>
      </c>
      <c r="B1360" s="59" t="str">
        <f>+VLOOKUP(Tabla1[[#This Row],[Contrato]],H:I,2,0)</f>
        <v>Calicanto Oil &amp; Gas</v>
      </c>
      <c r="C1360" s="59" t="s">
        <v>242</v>
      </c>
      <c r="D1360" s="60" t="s">
        <v>201</v>
      </c>
      <c r="E1360" s="61">
        <v>806.86</v>
      </c>
    </row>
    <row r="1361" spans="1:5" x14ac:dyDescent="0.35">
      <c r="A1361" s="59" t="s">
        <v>33</v>
      </c>
      <c r="B1361" s="59" t="str">
        <f>+VLOOKUP(Tabla1[[#This Row],[Contrato]],H:I,2,0)</f>
        <v>Calicanto Oil &amp; Gas</v>
      </c>
      <c r="C1361" s="59" t="s">
        <v>242</v>
      </c>
      <c r="D1361" s="60" t="s">
        <v>204</v>
      </c>
      <c r="E1361" s="61">
        <v>6093.6500000000005</v>
      </c>
    </row>
    <row r="1362" spans="1:5" x14ac:dyDescent="0.35">
      <c r="A1362" s="59" t="s">
        <v>33</v>
      </c>
      <c r="B1362" s="59" t="str">
        <f>+VLOOKUP(Tabla1[[#This Row],[Contrato]],H:I,2,0)</f>
        <v>Calicanto Oil &amp; Gas</v>
      </c>
      <c r="C1362" s="59" t="s">
        <v>242</v>
      </c>
      <c r="D1362" s="60" t="s">
        <v>205</v>
      </c>
      <c r="E1362" s="61">
        <v>40467.01</v>
      </c>
    </row>
    <row r="1363" spans="1:5" x14ac:dyDescent="0.35">
      <c r="A1363" s="59" t="s">
        <v>33</v>
      </c>
      <c r="B1363" s="59" t="str">
        <f>+VLOOKUP(Tabla1[[#This Row],[Contrato]],H:I,2,0)</f>
        <v>Calicanto Oil &amp; Gas</v>
      </c>
      <c r="C1363" s="59" t="s">
        <v>242</v>
      </c>
      <c r="D1363" s="60" t="s">
        <v>206</v>
      </c>
      <c r="E1363" s="61">
        <v>34557.800000000003</v>
      </c>
    </row>
    <row r="1364" spans="1:5" x14ac:dyDescent="0.35">
      <c r="A1364" s="59" t="s">
        <v>33</v>
      </c>
      <c r="B1364" s="59" t="str">
        <f>+VLOOKUP(Tabla1[[#This Row],[Contrato]],H:I,2,0)</f>
        <v>Calicanto Oil &amp; Gas</v>
      </c>
      <c r="C1364" s="59" t="s">
        <v>242</v>
      </c>
      <c r="D1364" s="60" t="s">
        <v>207</v>
      </c>
      <c r="E1364" s="61">
        <v>47314.610000000008</v>
      </c>
    </row>
    <row r="1365" spans="1:5" x14ac:dyDescent="0.35">
      <c r="A1365" s="59" t="s">
        <v>33</v>
      </c>
      <c r="B1365" s="59" t="str">
        <f>+VLOOKUP(Tabla1[[#This Row],[Contrato]],H:I,2,0)</f>
        <v>Calicanto Oil &amp; Gas</v>
      </c>
      <c r="C1365" s="59" t="s">
        <v>242</v>
      </c>
      <c r="D1365" s="60" t="s">
        <v>208</v>
      </c>
      <c r="E1365" s="61">
        <v>193172.77999999997</v>
      </c>
    </row>
    <row r="1366" spans="1:5" x14ac:dyDescent="0.35">
      <c r="A1366" s="59" t="s">
        <v>33</v>
      </c>
      <c r="B1366" s="59" t="str">
        <f>+VLOOKUP(Tabla1[[#This Row],[Contrato]],H:I,2,0)</f>
        <v>Calicanto Oil &amp; Gas</v>
      </c>
      <c r="C1366" s="59" t="s">
        <v>242</v>
      </c>
      <c r="D1366" s="60" t="s">
        <v>209</v>
      </c>
      <c r="E1366" s="61">
        <v>23710.289999999986</v>
      </c>
    </row>
    <row r="1367" spans="1:5" x14ac:dyDescent="0.35">
      <c r="A1367" s="59" t="s">
        <v>33</v>
      </c>
      <c r="B1367" s="59" t="str">
        <f>+VLOOKUP(Tabla1[[#This Row],[Contrato]],H:I,2,0)</f>
        <v>Calicanto Oil &amp; Gas</v>
      </c>
      <c r="C1367" s="59" t="s">
        <v>242</v>
      </c>
      <c r="D1367" s="60" t="s">
        <v>210</v>
      </c>
      <c r="E1367" s="61">
        <v>42990.78</v>
      </c>
    </row>
    <row r="1368" spans="1:5" x14ac:dyDescent="0.35">
      <c r="A1368" s="59" t="s">
        <v>33</v>
      </c>
      <c r="B1368" s="59" t="str">
        <f>+VLOOKUP(Tabla1[[#This Row],[Contrato]],H:I,2,0)</f>
        <v>Calicanto Oil &amp; Gas</v>
      </c>
      <c r="C1368" s="59" t="s">
        <v>242</v>
      </c>
      <c r="D1368" s="60" t="s">
        <v>211</v>
      </c>
      <c r="E1368" s="61">
        <v>39318.530000000013</v>
      </c>
    </row>
    <row r="1369" spans="1:5" x14ac:dyDescent="0.35">
      <c r="A1369" s="59" t="s">
        <v>34</v>
      </c>
      <c r="B1369" s="59" t="str">
        <f>+VLOOKUP(Tabla1[[#This Row],[Contrato]],H:I,2,0)</f>
        <v>Strata CPB</v>
      </c>
      <c r="C1369" s="59" t="s">
        <v>244</v>
      </c>
      <c r="D1369" s="60" t="s">
        <v>234</v>
      </c>
      <c r="E1369" s="61">
        <v>16676.87</v>
      </c>
    </row>
    <row r="1370" spans="1:5" x14ac:dyDescent="0.35">
      <c r="A1370" s="59" t="s">
        <v>34</v>
      </c>
      <c r="B1370" s="59" t="str">
        <f>+VLOOKUP(Tabla1[[#This Row],[Contrato]],H:I,2,0)</f>
        <v>Strata CPB</v>
      </c>
      <c r="C1370" s="59" t="s">
        <v>244</v>
      </c>
      <c r="D1370" s="60" t="s">
        <v>235</v>
      </c>
      <c r="E1370" s="61">
        <v>17276</v>
      </c>
    </row>
    <row r="1371" spans="1:5" x14ac:dyDescent="0.35">
      <c r="A1371" s="59" t="s">
        <v>34</v>
      </c>
      <c r="B1371" s="59" t="str">
        <f>+VLOOKUP(Tabla1[[#This Row],[Contrato]],H:I,2,0)</f>
        <v>Strata CPB</v>
      </c>
      <c r="C1371" s="59" t="s">
        <v>244</v>
      </c>
      <c r="D1371" s="60" t="s">
        <v>193</v>
      </c>
      <c r="E1371" s="61">
        <v>6990.86</v>
      </c>
    </row>
    <row r="1372" spans="1:5" x14ac:dyDescent="0.35">
      <c r="A1372" s="59" t="s">
        <v>34</v>
      </c>
      <c r="B1372" s="59" t="str">
        <f>+VLOOKUP(Tabla1[[#This Row],[Contrato]],H:I,2,0)</f>
        <v>Strata CPB</v>
      </c>
      <c r="C1372" s="59" t="s">
        <v>244</v>
      </c>
      <c r="D1372" s="60" t="s">
        <v>195</v>
      </c>
      <c r="E1372" s="61">
        <v>10160.07</v>
      </c>
    </row>
    <row r="1373" spans="1:5" x14ac:dyDescent="0.35">
      <c r="A1373" s="59" t="s">
        <v>34</v>
      </c>
      <c r="B1373" s="59" t="str">
        <f>+VLOOKUP(Tabla1[[#This Row],[Contrato]],H:I,2,0)</f>
        <v>Strata CPB</v>
      </c>
      <c r="C1373" s="59" t="s">
        <v>244</v>
      </c>
      <c r="D1373" s="60" t="s">
        <v>196</v>
      </c>
      <c r="E1373" s="61">
        <v>3089.33</v>
      </c>
    </row>
    <row r="1374" spans="1:5" x14ac:dyDescent="0.35">
      <c r="A1374" s="59" t="s">
        <v>34</v>
      </c>
      <c r="B1374" s="59" t="str">
        <f>+VLOOKUP(Tabla1[[#This Row],[Contrato]],H:I,2,0)</f>
        <v>Strata CPB</v>
      </c>
      <c r="C1374" s="59" t="s">
        <v>245</v>
      </c>
      <c r="D1374" s="60" t="s">
        <v>225</v>
      </c>
      <c r="E1374" s="61">
        <v>1673.96</v>
      </c>
    </row>
    <row r="1375" spans="1:5" x14ac:dyDescent="0.35">
      <c r="A1375" s="59" t="s">
        <v>34</v>
      </c>
      <c r="B1375" s="59" t="str">
        <f>+VLOOKUP(Tabla1[[#This Row],[Contrato]],H:I,2,0)</f>
        <v>Strata CPB</v>
      </c>
      <c r="C1375" s="59" t="s">
        <v>245</v>
      </c>
      <c r="D1375" s="60" t="s">
        <v>226</v>
      </c>
      <c r="E1375" s="61">
        <v>562.01</v>
      </c>
    </row>
    <row r="1376" spans="1:5" x14ac:dyDescent="0.35">
      <c r="A1376" s="59" t="s">
        <v>34</v>
      </c>
      <c r="B1376" s="59" t="str">
        <f>+VLOOKUP(Tabla1[[#This Row],[Contrato]],H:I,2,0)</f>
        <v>Strata CPB</v>
      </c>
      <c r="C1376" s="59" t="s">
        <v>245</v>
      </c>
      <c r="D1376" s="60" t="s">
        <v>227</v>
      </c>
      <c r="E1376" s="61">
        <v>65328.999999999978</v>
      </c>
    </row>
    <row r="1377" spans="1:5" x14ac:dyDescent="0.35">
      <c r="A1377" s="59" t="s">
        <v>34</v>
      </c>
      <c r="B1377" s="59" t="str">
        <f>+VLOOKUP(Tabla1[[#This Row],[Contrato]],H:I,2,0)</f>
        <v>Strata CPB</v>
      </c>
      <c r="C1377" s="59" t="s">
        <v>245</v>
      </c>
      <c r="D1377" s="60" t="s">
        <v>228</v>
      </c>
      <c r="E1377" s="61">
        <v>88796.82</v>
      </c>
    </row>
    <row r="1378" spans="1:5" x14ac:dyDescent="0.35">
      <c r="A1378" s="59" t="s">
        <v>34</v>
      </c>
      <c r="B1378" s="59" t="str">
        <f>+VLOOKUP(Tabla1[[#This Row],[Contrato]],H:I,2,0)</f>
        <v>Strata CPB</v>
      </c>
      <c r="C1378" s="59" t="s">
        <v>245</v>
      </c>
      <c r="D1378" s="60" t="s">
        <v>229</v>
      </c>
      <c r="E1378" s="61">
        <v>104614.63000000002</v>
      </c>
    </row>
    <row r="1379" spans="1:5" x14ac:dyDescent="0.35">
      <c r="A1379" s="59" t="s">
        <v>34</v>
      </c>
      <c r="B1379" s="59" t="str">
        <f>+VLOOKUP(Tabla1[[#This Row],[Contrato]],H:I,2,0)</f>
        <v>Strata CPB</v>
      </c>
      <c r="C1379" s="59" t="s">
        <v>245</v>
      </c>
      <c r="D1379" s="60" t="s">
        <v>230</v>
      </c>
      <c r="E1379" s="61">
        <v>89074.870000000024</v>
      </c>
    </row>
    <row r="1380" spans="1:5" x14ac:dyDescent="0.35">
      <c r="A1380" s="59" t="s">
        <v>34</v>
      </c>
      <c r="B1380" s="59" t="str">
        <f>+VLOOKUP(Tabla1[[#This Row],[Contrato]],H:I,2,0)</f>
        <v>Strata CPB</v>
      </c>
      <c r="C1380" s="59" t="s">
        <v>245</v>
      </c>
      <c r="D1380" s="60" t="s">
        <v>231</v>
      </c>
      <c r="E1380" s="61">
        <v>49095.349999999991</v>
      </c>
    </row>
    <row r="1381" spans="1:5" x14ac:dyDescent="0.35">
      <c r="A1381" s="59" t="s">
        <v>34</v>
      </c>
      <c r="B1381" s="59" t="str">
        <f>+VLOOKUP(Tabla1[[#This Row],[Contrato]],H:I,2,0)</f>
        <v>Strata CPB</v>
      </c>
      <c r="C1381" s="59" t="s">
        <v>245</v>
      </c>
      <c r="D1381" s="60" t="s">
        <v>232</v>
      </c>
      <c r="E1381" s="61">
        <v>161204.42000000004</v>
      </c>
    </row>
    <row r="1382" spans="1:5" x14ac:dyDescent="0.35">
      <c r="A1382" s="59" t="s">
        <v>34</v>
      </c>
      <c r="B1382" s="59" t="str">
        <f>+VLOOKUP(Tabla1[[#This Row],[Contrato]],H:I,2,0)</f>
        <v>Strata CPB</v>
      </c>
      <c r="C1382" s="59" t="s">
        <v>245</v>
      </c>
      <c r="D1382" s="60" t="s">
        <v>233</v>
      </c>
      <c r="E1382" s="61">
        <v>103060.92999999988</v>
      </c>
    </row>
    <row r="1383" spans="1:5" x14ac:dyDescent="0.35">
      <c r="A1383" s="59" t="s">
        <v>34</v>
      </c>
      <c r="B1383" s="59" t="str">
        <f>+VLOOKUP(Tabla1[[#This Row],[Contrato]],H:I,2,0)</f>
        <v>Strata CPB</v>
      </c>
      <c r="C1383" s="59" t="s">
        <v>245</v>
      </c>
      <c r="D1383" s="60" t="s">
        <v>234</v>
      </c>
      <c r="E1383" s="61">
        <v>257965.83999999997</v>
      </c>
    </row>
    <row r="1384" spans="1:5" x14ac:dyDescent="0.35">
      <c r="A1384" s="59" t="s">
        <v>34</v>
      </c>
      <c r="B1384" s="59" t="str">
        <f>+VLOOKUP(Tabla1[[#This Row],[Contrato]],H:I,2,0)</f>
        <v>Strata CPB</v>
      </c>
      <c r="C1384" s="59" t="s">
        <v>245</v>
      </c>
      <c r="D1384" s="60" t="s">
        <v>235</v>
      </c>
      <c r="E1384" s="61">
        <v>118028.89000000003</v>
      </c>
    </row>
    <row r="1385" spans="1:5" x14ac:dyDescent="0.35">
      <c r="A1385" s="59" t="s">
        <v>34</v>
      </c>
      <c r="B1385" s="59" t="str">
        <f>+VLOOKUP(Tabla1[[#This Row],[Contrato]],H:I,2,0)</f>
        <v>Strata CPB</v>
      </c>
      <c r="C1385" s="59" t="s">
        <v>245</v>
      </c>
      <c r="D1385" s="60" t="s">
        <v>193</v>
      </c>
      <c r="E1385" s="61">
        <v>96903.909999999974</v>
      </c>
    </row>
    <row r="1386" spans="1:5" x14ac:dyDescent="0.35">
      <c r="A1386" s="59" t="s">
        <v>34</v>
      </c>
      <c r="B1386" s="59" t="str">
        <f>+VLOOKUP(Tabla1[[#This Row],[Contrato]],H:I,2,0)</f>
        <v>Strata CPB</v>
      </c>
      <c r="C1386" s="59" t="s">
        <v>245</v>
      </c>
      <c r="D1386" s="60" t="s">
        <v>194</v>
      </c>
      <c r="E1386" s="61">
        <v>70913.34</v>
      </c>
    </row>
    <row r="1387" spans="1:5" x14ac:dyDescent="0.35">
      <c r="A1387" s="59" t="s">
        <v>34</v>
      </c>
      <c r="B1387" s="59" t="str">
        <f>+VLOOKUP(Tabla1[[#This Row],[Contrato]],H:I,2,0)</f>
        <v>Strata CPB</v>
      </c>
      <c r="C1387" s="59" t="s">
        <v>245</v>
      </c>
      <c r="D1387" s="60" t="s">
        <v>195</v>
      </c>
      <c r="E1387" s="61">
        <v>90863.98</v>
      </c>
    </row>
    <row r="1388" spans="1:5" x14ac:dyDescent="0.35">
      <c r="A1388" s="59" t="s">
        <v>34</v>
      </c>
      <c r="B1388" s="59" t="str">
        <f>+VLOOKUP(Tabla1[[#This Row],[Contrato]],H:I,2,0)</f>
        <v>Strata CPB</v>
      </c>
      <c r="C1388" s="59" t="s">
        <v>245</v>
      </c>
      <c r="D1388" s="60" t="s">
        <v>196</v>
      </c>
      <c r="E1388" s="61">
        <v>102327.23999999987</v>
      </c>
    </row>
    <row r="1389" spans="1:5" x14ac:dyDescent="0.35">
      <c r="A1389" s="59" t="s">
        <v>34</v>
      </c>
      <c r="B1389" s="59" t="str">
        <f>+VLOOKUP(Tabla1[[#This Row],[Contrato]],H:I,2,0)</f>
        <v>Strata CPB</v>
      </c>
      <c r="C1389" s="59" t="s">
        <v>245</v>
      </c>
      <c r="D1389" s="60" t="s">
        <v>197</v>
      </c>
      <c r="E1389" s="61">
        <v>75531.500000000058</v>
      </c>
    </row>
    <row r="1390" spans="1:5" x14ac:dyDescent="0.35">
      <c r="A1390" s="59" t="s">
        <v>34</v>
      </c>
      <c r="B1390" s="59" t="str">
        <f>+VLOOKUP(Tabla1[[#This Row],[Contrato]],H:I,2,0)</f>
        <v>Strata CPB</v>
      </c>
      <c r="C1390" s="59" t="s">
        <v>245</v>
      </c>
      <c r="D1390" s="60" t="s">
        <v>198</v>
      </c>
      <c r="E1390" s="61">
        <v>77770.130000000019</v>
      </c>
    </row>
    <row r="1391" spans="1:5" x14ac:dyDescent="0.35">
      <c r="A1391" s="59" t="s">
        <v>34</v>
      </c>
      <c r="B1391" s="59" t="str">
        <f>+VLOOKUP(Tabla1[[#This Row],[Contrato]],H:I,2,0)</f>
        <v>Strata CPB</v>
      </c>
      <c r="C1391" s="59" t="s">
        <v>245</v>
      </c>
      <c r="D1391" s="60" t="s">
        <v>199</v>
      </c>
      <c r="E1391" s="61">
        <v>30004.320000000014</v>
      </c>
    </row>
    <row r="1392" spans="1:5" x14ac:dyDescent="0.35">
      <c r="A1392" s="59" t="s">
        <v>34</v>
      </c>
      <c r="B1392" s="59" t="str">
        <f>+VLOOKUP(Tabla1[[#This Row],[Contrato]],H:I,2,0)</f>
        <v>Strata CPB</v>
      </c>
      <c r="C1392" s="59" t="s">
        <v>245</v>
      </c>
      <c r="D1392" s="60" t="s">
        <v>200</v>
      </c>
      <c r="E1392" s="61">
        <v>76735.979999999952</v>
      </c>
    </row>
    <row r="1393" spans="1:5" x14ac:dyDescent="0.35">
      <c r="A1393" s="59" t="s">
        <v>34</v>
      </c>
      <c r="B1393" s="59" t="str">
        <f>+VLOOKUP(Tabla1[[#This Row],[Contrato]],H:I,2,0)</f>
        <v>Strata CPB</v>
      </c>
      <c r="C1393" s="59" t="s">
        <v>245</v>
      </c>
      <c r="D1393" s="60" t="s">
        <v>201</v>
      </c>
      <c r="E1393" s="61">
        <v>101809.04999999999</v>
      </c>
    </row>
    <row r="1394" spans="1:5" x14ac:dyDescent="0.35">
      <c r="A1394" s="59" t="s">
        <v>34</v>
      </c>
      <c r="B1394" s="59" t="str">
        <f>+VLOOKUP(Tabla1[[#This Row],[Contrato]],H:I,2,0)</f>
        <v>Strata CPB</v>
      </c>
      <c r="C1394" s="59" t="s">
        <v>245</v>
      </c>
      <c r="D1394" s="60" t="s">
        <v>202</v>
      </c>
      <c r="E1394" s="61">
        <v>62634.729999999952</v>
      </c>
    </row>
    <row r="1395" spans="1:5" x14ac:dyDescent="0.35">
      <c r="A1395" s="59" t="s">
        <v>34</v>
      </c>
      <c r="B1395" s="59" t="str">
        <f>+VLOOKUP(Tabla1[[#This Row],[Contrato]],H:I,2,0)</f>
        <v>Strata CPB</v>
      </c>
      <c r="C1395" s="59" t="s">
        <v>245</v>
      </c>
      <c r="D1395" s="60" t="s">
        <v>203</v>
      </c>
      <c r="E1395" s="61">
        <v>28957.85999999999</v>
      </c>
    </row>
    <row r="1396" spans="1:5" x14ac:dyDescent="0.35">
      <c r="A1396" s="59" t="s">
        <v>34</v>
      </c>
      <c r="B1396" s="59" t="str">
        <f>+VLOOKUP(Tabla1[[#This Row],[Contrato]],H:I,2,0)</f>
        <v>Strata CPB</v>
      </c>
      <c r="C1396" s="59" t="s">
        <v>245</v>
      </c>
      <c r="D1396" s="60" t="s">
        <v>204</v>
      </c>
      <c r="E1396" s="61">
        <v>100073.82999999999</v>
      </c>
    </row>
    <row r="1397" spans="1:5" x14ac:dyDescent="0.35">
      <c r="A1397" s="59" t="s">
        <v>34</v>
      </c>
      <c r="B1397" s="59" t="str">
        <f>+VLOOKUP(Tabla1[[#This Row],[Contrato]],H:I,2,0)</f>
        <v>Strata CPB</v>
      </c>
      <c r="C1397" s="59" t="s">
        <v>245</v>
      </c>
      <c r="D1397" s="60" t="s">
        <v>205</v>
      </c>
      <c r="E1397" s="61">
        <v>65416.750000000073</v>
      </c>
    </row>
    <row r="1398" spans="1:5" x14ac:dyDescent="0.35">
      <c r="A1398" s="59" t="s">
        <v>34</v>
      </c>
      <c r="B1398" s="59" t="str">
        <f>+VLOOKUP(Tabla1[[#This Row],[Contrato]],H:I,2,0)</f>
        <v>Strata CPB</v>
      </c>
      <c r="C1398" s="59" t="s">
        <v>245</v>
      </c>
      <c r="D1398" s="60" t="s">
        <v>206</v>
      </c>
      <c r="E1398" s="61">
        <v>38928.859999999986</v>
      </c>
    </row>
    <row r="1399" spans="1:5" x14ac:dyDescent="0.35">
      <c r="A1399" s="59" t="s">
        <v>34</v>
      </c>
      <c r="B1399" s="59" t="str">
        <f>+VLOOKUP(Tabla1[[#This Row],[Contrato]],H:I,2,0)</f>
        <v>Strata CPB</v>
      </c>
      <c r="C1399" s="59" t="s">
        <v>245</v>
      </c>
      <c r="D1399" s="60" t="s">
        <v>207</v>
      </c>
      <c r="E1399" s="61">
        <v>50618.260000000031</v>
      </c>
    </row>
    <row r="1400" spans="1:5" x14ac:dyDescent="0.35">
      <c r="A1400" s="59" t="s">
        <v>34</v>
      </c>
      <c r="B1400" s="59" t="str">
        <f>+VLOOKUP(Tabla1[[#This Row],[Contrato]],H:I,2,0)</f>
        <v>Strata CPB</v>
      </c>
      <c r="C1400" s="59" t="s">
        <v>245</v>
      </c>
      <c r="D1400" s="60" t="s">
        <v>208</v>
      </c>
      <c r="E1400" s="61">
        <v>13955.528929599215</v>
      </c>
    </row>
    <row r="1401" spans="1:5" x14ac:dyDescent="0.35">
      <c r="A1401" s="59" t="s">
        <v>34</v>
      </c>
      <c r="B1401" s="59" t="str">
        <f>+VLOOKUP(Tabla1[[#This Row],[Contrato]],H:I,2,0)</f>
        <v>Strata CPB</v>
      </c>
      <c r="C1401" s="59" t="s">
        <v>245</v>
      </c>
      <c r="D1401" s="60" t="s">
        <v>209</v>
      </c>
      <c r="E1401" s="61">
        <v>17386.1944868399</v>
      </c>
    </row>
    <row r="1402" spans="1:5" x14ac:dyDescent="0.35">
      <c r="A1402" s="59" t="s">
        <v>34</v>
      </c>
      <c r="B1402" s="59" t="str">
        <f>+VLOOKUP(Tabla1[[#This Row],[Contrato]],H:I,2,0)</f>
        <v>Strata CPB</v>
      </c>
      <c r="C1402" s="59" t="s">
        <v>245</v>
      </c>
      <c r="D1402" s="60" t="s">
        <v>210</v>
      </c>
      <c r="E1402" s="61">
        <v>25751.554262180482</v>
      </c>
    </row>
    <row r="1403" spans="1:5" x14ac:dyDescent="0.35">
      <c r="A1403" s="59" t="s">
        <v>34</v>
      </c>
      <c r="B1403" s="59" t="str">
        <f>+VLOOKUP(Tabla1[[#This Row],[Contrato]],H:I,2,0)</f>
        <v>Strata CPB</v>
      </c>
      <c r="C1403" s="59" t="s">
        <v>245</v>
      </c>
      <c r="D1403" s="60" t="s">
        <v>211</v>
      </c>
      <c r="E1403" s="61">
        <v>28315.469705013089</v>
      </c>
    </row>
    <row r="1404" spans="1:5" x14ac:dyDescent="0.35">
      <c r="A1404" s="59" t="s">
        <v>34</v>
      </c>
      <c r="B1404" s="59" t="str">
        <f>+VLOOKUP(Tabla1[[#This Row],[Contrato]],H:I,2,0)</f>
        <v>Strata CPB</v>
      </c>
      <c r="C1404" s="59" t="s">
        <v>245</v>
      </c>
      <c r="D1404" s="60" t="s">
        <v>212</v>
      </c>
      <c r="E1404" s="61">
        <v>14322.209793865844</v>
      </c>
    </row>
    <row r="1405" spans="1:5" x14ac:dyDescent="0.35">
      <c r="A1405" s="59" t="s">
        <v>34</v>
      </c>
      <c r="B1405" s="59" t="str">
        <f>+VLOOKUP(Tabla1[[#This Row],[Contrato]],H:I,2,0)</f>
        <v>Strata CPB</v>
      </c>
      <c r="C1405" s="59" t="s">
        <v>245</v>
      </c>
      <c r="D1405" s="60" t="s">
        <v>213</v>
      </c>
      <c r="E1405" s="61">
        <v>7666.1301234737084</v>
      </c>
    </row>
    <row r="1406" spans="1:5" x14ac:dyDescent="0.35">
      <c r="A1406" s="59" t="s">
        <v>34</v>
      </c>
      <c r="B1406" s="59" t="str">
        <f>+VLOOKUP(Tabla1[[#This Row],[Contrato]],H:I,2,0)</f>
        <v>Strata CPB</v>
      </c>
      <c r="C1406" s="59" t="s">
        <v>245</v>
      </c>
      <c r="D1406" s="60" t="s">
        <v>214</v>
      </c>
      <c r="E1406" s="61">
        <v>43839.330258217138</v>
      </c>
    </row>
    <row r="1407" spans="1:5" x14ac:dyDescent="0.35">
      <c r="A1407" s="59" t="s">
        <v>34</v>
      </c>
      <c r="B1407" s="59" t="str">
        <f>+VLOOKUP(Tabla1[[#This Row],[Contrato]],H:I,2,0)</f>
        <v>Strata CPB</v>
      </c>
      <c r="C1407" s="59" t="s">
        <v>245</v>
      </c>
      <c r="D1407" s="60" t="s">
        <v>215</v>
      </c>
      <c r="E1407" s="61">
        <v>15819.630412463184</v>
      </c>
    </row>
    <row r="1408" spans="1:5" x14ac:dyDescent="0.35">
      <c r="A1408" s="59" t="s">
        <v>34</v>
      </c>
      <c r="B1408" s="59" t="str">
        <f>+VLOOKUP(Tabla1[[#This Row],[Contrato]],H:I,2,0)</f>
        <v>Strata CPB</v>
      </c>
      <c r="C1408" s="59" t="s">
        <v>245</v>
      </c>
      <c r="D1408" s="60" t="s">
        <v>216</v>
      </c>
      <c r="E1408" s="61">
        <v>5587.5301517500238</v>
      </c>
    </row>
    <row r="1409" spans="1:5" x14ac:dyDescent="0.35">
      <c r="A1409" s="59" t="s">
        <v>34</v>
      </c>
      <c r="B1409" s="59" t="str">
        <f>+VLOOKUP(Tabla1[[#This Row],[Contrato]],H:I,2,0)</f>
        <v>Strata CPB</v>
      </c>
      <c r="C1409" s="59" t="s">
        <v>245</v>
      </c>
      <c r="D1409" s="60" t="s">
        <v>217</v>
      </c>
      <c r="E1409" s="61">
        <v>1605.564425179004</v>
      </c>
    </row>
    <row r="1410" spans="1:5" x14ac:dyDescent="0.35">
      <c r="A1410" s="59" t="s">
        <v>34</v>
      </c>
      <c r="B1410" s="59" t="str">
        <f>+VLOOKUP(Tabla1[[#This Row],[Contrato]],H:I,2,0)</f>
        <v>Strata CPB</v>
      </c>
      <c r="C1410" s="59" t="s">
        <v>245</v>
      </c>
      <c r="D1410" s="60" t="s">
        <v>218</v>
      </c>
      <c r="E1410" s="61">
        <v>15754.512120451887</v>
      </c>
    </row>
    <row r="1411" spans="1:5" x14ac:dyDescent="0.35">
      <c r="A1411" s="59" t="s">
        <v>34</v>
      </c>
      <c r="B1411" s="59" t="str">
        <f>+VLOOKUP(Tabla1[[#This Row],[Contrato]],H:I,2,0)</f>
        <v>Strata CPB</v>
      </c>
      <c r="C1411" s="59" t="s">
        <v>245</v>
      </c>
      <c r="D1411" s="60" t="s">
        <v>219</v>
      </c>
      <c r="E1411" s="61">
        <v>11775.953185046419</v>
      </c>
    </row>
    <row r="1412" spans="1:5" x14ac:dyDescent="0.35">
      <c r="A1412" s="59" t="s">
        <v>34</v>
      </c>
      <c r="B1412" s="59" t="str">
        <f>+VLOOKUP(Tabla1[[#This Row],[Contrato]],H:I,2,0)</f>
        <v>Strata CPB</v>
      </c>
      <c r="C1412" s="59" t="s">
        <v>245</v>
      </c>
      <c r="D1412" s="60" t="s">
        <v>220</v>
      </c>
      <c r="E1412" s="61">
        <v>17911.69540822351</v>
      </c>
    </row>
    <row r="1413" spans="1:5" x14ac:dyDescent="0.35">
      <c r="A1413" s="59" t="s">
        <v>34</v>
      </c>
      <c r="B1413" s="59" t="str">
        <f>+VLOOKUP(Tabla1[[#This Row],[Contrato]],H:I,2,0)</f>
        <v>Strata CPB</v>
      </c>
      <c r="C1413" s="59" t="s">
        <v>245</v>
      </c>
      <c r="D1413" s="60" t="s">
        <v>240</v>
      </c>
      <c r="E1413" s="61">
        <v>13586.769301904331</v>
      </c>
    </row>
    <row r="1414" spans="1:5" x14ac:dyDescent="0.35">
      <c r="A1414" s="59" t="s">
        <v>34</v>
      </c>
      <c r="B1414" s="59" t="str">
        <f>+VLOOKUP(Tabla1[[#This Row],[Contrato]],H:I,2,0)</f>
        <v>Strata CPB</v>
      </c>
      <c r="C1414" s="59" t="s">
        <v>245</v>
      </c>
      <c r="D1414" s="60" t="s">
        <v>259</v>
      </c>
      <c r="E1414" s="61">
        <v>711.2284980853849</v>
      </c>
    </row>
    <row r="1415" spans="1:5" x14ac:dyDescent="0.35">
      <c r="A1415" s="59" t="s">
        <v>34</v>
      </c>
      <c r="B1415" s="59" t="str">
        <f>+VLOOKUP(Tabla1[[#This Row],[Contrato]],H:I,2,0)</f>
        <v>Strata CPB</v>
      </c>
      <c r="C1415" s="59" t="s">
        <v>245</v>
      </c>
      <c r="D1415" s="60" t="s">
        <v>267</v>
      </c>
      <c r="E1415" s="61">
        <v>7404.7106000922613</v>
      </c>
    </row>
    <row r="1416" spans="1:5" x14ac:dyDescent="0.35">
      <c r="A1416" s="59" t="s">
        <v>34</v>
      </c>
      <c r="B1416" s="59" t="str">
        <f>+VLOOKUP(Tabla1[[#This Row],[Contrato]],H:I,2,0)</f>
        <v>Strata CPB</v>
      </c>
      <c r="C1416" s="59" t="s">
        <v>245</v>
      </c>
      <c r="D1416" s="60" t="s">
        <v>280</v>
      </c>
      <c r="E1416" s="61">
        <v>400.71310408719108</v>
      </c>
    </row>
    <row r="1417" spans="1:5" x14ac:dyDescent="0.35">
      <c r="A1417" s="59" t="s">
        <v>35</v>
      </c>
      <c r="B1417" s="59" t="str">
        <f>+VLOOKUP(Tabla1[[#This Row],[Contrato]],H:I,2,0)</f>
        <v>Diavaz Offshore</v>
      </c>
      <c r="C1417" s="59" t="s">
        <v>242</v>
      </c>
      <c r="D1417" s="60" t="s">
        <v>231</v>
      </c>
      <c r="E1417" s="61">
        <v>12654.86</v>
      </c>
    </row>
    <row r="1418" spans="1:5" x14ac:dyDescent="0.35">
      <c r="A1418" s="59" t="s">
        <v>35</v>
      </c>
      <c r="B1418" s="59" t="str">
        <f>+VLOOKUP(Tabla1[[#This Row],[Contrato]],H:I,2,0)</f>
        <v>Diavaz Offshore</v>
      </c>
      <c r="C1418" s="59" t="s">
        <v>242</v>
      </c>
      <c r="D1418" s="60" t="s">
        <v>235</v>
      </c>
      <c r="E1418" s="61">
        <v>70432.73000000001</v>
      </c>
    </row>
    <row r="1419" spans="1:5" x14ac:dyDescent="0.35">
      <c r="A1419" s="59" t="s">
        <v>35</v>
      </c>
      <c r="B1419" s="59" t="str">
        <f>+VLOOKUP(Tabla1[[#This Row],[Contrato]],H:I,2,0)</f>
        <v>Diavaz Offshore</v>
      </c>
      <c r="C1419" s="59" t="s">
        <v>242</v>
      </c>
      <c r="D1419" s="60" t="s">
        <v>193</v>
      </c>
      <c r="E1419" s="61">
        <v>22537.540000000005</v>
      </c>
    </row>
    <row r="1420" spans="1:5" x14ac:dyDescent="0.35">
      <c r="A1420" s="59" t="s">
        <v>35</v>
      </c>
      <c r="B1420" s="59" t="str">
        <f>+VLOOKUP(Tabla1[[#This Row],[Contrato]],H:I,2,0)</f>
        <v>Diavaz Offshore</v>
      </c>
      <c r="C1420" s="59" t="s">
        <v>242</v>
      </c>
      <c r="D1420" s="60" t="s">
        <v>194</v>
      </c>
      <c r="E1420" s="61">
        <v>1293.8599999999999</v>
      </c>
    </row>
    <row r="1421" spans="1:5" x14ac:dyDescent="0.35">
      <c r="A1421" s="59" t="s">
        <v>35</v>
      </c>
      <c r="B1421" s="59" t="str">
        <f>+VLOOKUP(Tabla1[[#This Row],[Contrato]],H:I,2,0)</f>
        <v>Diavaz Offshore</v>
      </c>
      <c r="C1421" s="59" t="s">
        <v>242</v>
      </c>
      <c r="D1421" s="60" t="s">
        <v>195</v>
      </c>
      <c r="E1421" s="61">
        <v>61838.939999999995</v>
      </c>
    </row>
    <row r="1422" spans="1:5" x14ac:dyDescent="0.35">
      <c r="A1422" s="59" t="s">
        <v>35</v>
      </c>
      <c r="B1422" s="59" t="str">
        <f>+VLOOKUP(Tabla1[[#This Row],[Contrato]],H:I,2,0)</f>
        <v>Diavaz Offshore</v>
      </c>
      <c r="C1422" s="59" t="s">
        <v>242</v>
      </c>
      <c r="D1422" s="60" t="s">
        <v>196</v>
      </c>
      <c r="E1422" s="61">
        <v>77174.599999999991</v>
      </c>
    </row>
    <row r="1423" spans="1:5" x14ac:dyDescent="0.35">
      <c r="A1423" s="59" t="s">
        <v>35</v>
      </c>
      <c r="B1423" s="59" t="str">
        <f>+VLOOKUP(Tabla1[[#This Row],[Contrato]],H:I,2,0)</f>
        <v>Diavaz Offshore</v>
      </c>
      <c r="C1423" s="59" t="s">
        <v>242</v>
      </c>
      <c r="D1423" s="60" t="s">
        <v>197</v>
      </c>
      <c r="E1423" s="61">
        <v>46865.890000000007</v>
      </c>
    </row>
    <row r="1424" spans="1:5" x14ac:dyDescent="0.35">
      <c r="A1424" s="59" t="s">
        <v>35</v>
      </c>
      <c r="B1424" s="59" t="str">
        <f>+VLOOKUP(Tabla1[[#This Row],[Contrato]],H:I,2,0)</f>
        <v>Diavaz Offshore</v>
      </c>
      <c r="C1424" s="59" t="s">
        <v>242</v>
      </c>
      <c r="D1424" s="60" t="s">
        <v>198</v>
      </c>
      <c r="E1424" s="61">
        <v>142634.76999999999</v>
      </c>
    </row>
    <row r="1425" spans="1:5" x14ac:dyDescent="0.35">
      <c r="A1425" s="59" t="s">
        <v>35</v>
      </c>
      <c r="B1425" s="59" t="str">
        <f>+VLOOKUP(Tabla1[[#This Row],[Contrato]],H:I,2,0)</f>
        <v>Diavaz Offshore</v>
      </c>
      <c r="C1425" s="59" t="s">
        <v>242</v>
      </c>
      <c r="D1425" s="60" t="s">
        <v>199</v>
      </c>
      <c r="E1425" s="61">
        <v>247155.09999999998</v>
      </c>
    </row>
    <row r="1426" spans="1:5" x14ac:dyDescent="0.35">
      <c r="A1426" s="59" t="s">
        <v>35</v>
      </c>
      <c r="B1426" s="59" t="str">
        <f>+VLOOKUP(Tabla1[[#This Row],[Contrato]],H:I,2,0)</f>
        <v>Diavaz Offshore</v>
      </c>
      <c r="C1426" s="59" t="s">
        <v>242</v>
      </c>
      <c r="D1426" s="60" t="s">
        <v>200</v>
      </c>
      <c r="E1426" s="61">
        <v>76625.259999999995</v>
      </c>
    </row>
    <row r="1427" spans="1:5" x14ac:dyDescent="0.35">
      <c r="A1427" s="59" t="s">
        <v>35</v>
      </c>
      <c r="B1427" s="59" t="str">
        <f>+VLOOKUP(Tabla1[[#This Row],[Contrato]],H:I,2,0)</f>
        <v>Diavaz Offshore</v>
      </c>
      <c r="C1427" s="59" t="s">
        <v>242</v>
      </c>
      <c r="D1427" s="60" t="s">
        <v>201</v>
      </c>
      <c r="E1427" s="61">
        <v>177270.47000000003</v>
      </c>
    </row>
    <row r="1428" spans="1:5" x14ac:dyDescent="0.35">
      <c r="A1428" s="59" t="s">
        <v>35</v>
      </c>
      <c r="B1428" s="59" t="str">
        <f>+VLOOKUP(Tabla1[[#This Row],[Contrato]],H:I,2,0)</f>
        <v>Diavaz Offshore</v>
      </c>
      <c r="C1428" s="59" t="s">
        <v>242</v>
      </c>
      <c r="D1428" s="60" t="s">
        <v>202</v>
      </c>
      <c r="E1428" s="61">
        <v>319388.64</v>
      </c>
    </row>
    <row r="1429" spans="1:5" x14ac:dyDescent="0.35">
      <c r="A1429" s="59" t="s">
        <v>35</v>
      </c>
      <c r="B1429" s="59" t="str">
        <f>+VLOOKUP(Tabla1[[#This Row],[Contrato]],H:I,2,0)</f>
        <v>Diavaz Offshore</v>
      </c>
      <c r="C1429" s="59" t="s">
        <v>242</v>
      </c>
      <c r="D1429" s="60" t="s">
        <v>203</v>
      </c>
      <c r="E1429" s="61">
        <v>1370973.5399999998</v>
      </c>
    </row>
    <row r="1430" spans="1:5" x14ac:dyDescent="0.35">
      <c r="A1430" s="59" t="s">
        <v>35</v>
      </c>
      <c r="B1430" s="59" t="str">
        <f>+VLOOKUP(Tabla1[[#This Row],[Contrato]],H:I,2,0)</f>
        <v>Diavaz Offshore</v>
      </c>
      <c r="C1430" s="59" t="s">
        <v>242</v>
      </c>
      <c r="D1430" s="60" t="s">
        <v>204</v>
      </c>
      <c r="E1430" s="61">
        <v>89563.67</v>
      </c>
    </row>
    <row r="1431" spans="1:5" x14ac:dyDescent="0.35">
      <c r="A1431" s="59" t="s">
        <v>35</v>
      </c>
      <c r="B1431" s="59" t="str">
        <f>+VLOOKUP(Tabla1[[#This Row],[Contrato]],H:I,2,0)</f>
        <v>Diavaz Offshore</v>
      </c>
      <c r="C1431" s="59" t="s">
        <v>242</v>
      </c>
      <c r="D1431" s="60" t="s">
        <v>205</v>
      </c>
      <c r="E1431" s="61">
        <v>262223.53000000003</v>
      </c>
    </row>
    <row r="1432" spans="1:5" x14ac:dyDescent="0.35">
      <c r="A1432" s="59" t="s">
        <v>35</v>
      </c>
      <c r="B1432" s="59" t="str">
        <f>+VLOOKUP(Tabla1[[#This Row],[Contrato]],H:I,2,0)</f>
        <v>Diavaz Offshore</v>
      </c>
      <c r="C1432" s="59" t="s">
        <v>242</v>
      </c>
      <c r="D1432" s="60" t="s">
        <v>206</v>
      </c>
      <c r="E1432" s="61">
        <v>1497994.8699999999</v>
      </c>
    </row>
    <row r="1433" spans="1:5" x14ac:dyDescent="0.35">
      <c r="A1433" s="59" t="s">
        <v>35</v>
      </c>
      <c r="B1433" s="59" t="str">
        <f>+VLOOKUP(Tabla1[[#This Row],[Contrato]],H:I,2,0)</f>
        <v>Diavaz Offshore</v>
      </c>
      <c r="C1433" s="59" t="s">
        <v>242</v>
      </c>
      <c r="D1433" s="60" t="s">
        <v>207</v>
      </c>
      <c r="E1433" s="61">
        <v>112917.71</v>
      </c>
    </row>
    <row r="1434" spans="1:5" x14ac:dyDescent="0.35">
      <c r="A1434" s="59" t="s">
        <v>35</v>
      </c>
      <c r="B1434" s="59" t="str">
        <f>+VLOOKUP(Tabla1[[#This Row],[Contrato]],H:I,2,0)</f>
        <v>Diavaz Offshore</v>
      </c>
      <c r="C1434" s="59" t="s">
        <v>242</v>
      </c>
      <c r="D1434" s="60" t="s">
        <v>208</v>
      </c>
      <c r="E1434" s="61">
        <v>975.048664337123</v>
      </c>
    </row>
    <row r="1435" spans="1:5" x14ac:dyDescent="0.35">
      <c r="A1435" s="59" t="s">
        <v>35</v>
      </c>
      <c r="B1435" s="59" t="str">
        <f>+VLOOKUP(Tabla1[[#This Row],[Contrato]],H:I,2,0)</f>
        <v>Diavaz Offshore</v>
      </c>
      <c r="C1435" s="59" t="s">
        <v>242</v>
      </c>
      <c r="D1435" s="60" t="s">
        <v>216</v>
      </c>
      <c r="E1435" s="61">
        <v>58900.142638736841</v>
      </c>
    </row>
    <row r="1436" spans="1:5" x14ac:dyDescent="0.35">
      <c r="A1436" s="59" t="s">
        <v>35</v>
      </c>
      <c r="B1436" s="59" t="str">
        <f>+VLOOKUP(Tabla1[[#This Row],[Contrato]],H:I,2,0)</f>
        <v>Diavaz Offshore</v>
      </c>
      <c r="C1436" s="59" t="s">
        <v>244</v>
      </c>
      <c r="D1436" s="60" t="s">
        <v>219</v>
      </c>
      <c r="E1436" s="61">
        <v>5439.9236035583062</v>
      </c>
    </row>
    <row r="1437" spans="1:5" x14ac:dyDescent="0.35">
      <c r="A1437" s="59" t="s">
        <v>35</v>
      </c>
      <c r="B1437" s="59" t="str">
        <f>+VLOOKUP(Tabla1[[#This Row],[Contrato]],H:I,2,0)</f>
        <v>Diavaz Offshore</v>
      </c>
      <c r="C1437" s="59" t="s">
        <v>244</v>
      </c>
      <c r="D1437" s="60" t="s">
        <v>220</v>
      </c>
      <c r="E1437" s="61">
        <v>3174.9935504865416</v>
      </c>
    </row>
    <row r="1438" spans="1:5" x14ac:dyDescent="0.35">
      <c r="A1438" s="59" t="s">
        <v>35</v>
      </c>
      <c r="B1438" s="59" t="str">
        <f>+VLOOKUP(Tabla1[[#This Row],[Contrato]],H:I,2,0)</f>
        <v>Diavaz Offshore</v>
      </c>
      <c r="C1438" s="59" t="s">
        <v>244</v>
      </c>
      <c r="D1438" s="60" t="s">
        <v>240</v>
      </c>
      <c r="E1438" s="61">
        <v>4189.29587909362</v>
      </c>
    </row>
    <row r="1439" spans="1:5" x14ac:dyDescent="0.35">
      <c r="A1439" s="59" t="s">
        <v>35</v>
      </c>
      <c r="B1439" s="59" t="str">
        <f>+VLOOKUP(Tabla1[[#This Row],[Contrato]],H:I,2,0)</f>
        <v>Diavaz Offshore</v>
      </c>
      <c r="C1439" s="59" t="s">
        <v>244</v>
      </c>
      <c r="D1439" s="60" t="s">
        <v>259</v>
      </c>
      <c r="E1439" s="61">
        <v>8936.7989310095854</v>
      </c>
    </row>
    <row r="1440" spans="1:5" x14ac:dyDescent="0.35">
      <c r="A1440" s="59" t="s">
        <v>35</v>
      </c>
      <c r="B1440" s="59" t="str">
        <f>+VLOOKUP(Tabla1[[#This Row],[Contrato]],H:I,2,0)</f>
        <v>Diavaz Offshore</v>
      </c>
      <c r="C1440" s="59" t="s">
        <v>244</v>
      </c>
      <c r="D1440" s="60" t="s">
        <v>267</v>
      </c>
      <c r="E1440" s="61">
        <v>36207.29463549878</v>
      </c>
    </row>
    <row r="1441" spans="1:5" x14ac:dyDescent="0.35">
      <c r="A1441" s="59" t="s">
        <v>35</v>
      </c>
      <c r="B1441" s="59" t="str">
        <f>+VLOOKUP(Tabla1[[#This Row],[Contrato]],H:I,2,0)</f>
        <v>Diavaz Offshore</v>
      </c>
      <c r="C1441" s="59" t="s">
        <v>244</v>
      </c>
      <c r="D1441" s="60" t="s">
        <v>280</v>
      </c>
      <c r="E1441" s="61">
        <v>11358.157797843864</v>
      </c>
    </row>
    <row r="1442" spans="1:5" x14ac:dyDescent="0.35">
      <c r="A1442" s="59" t="s">
        <v>35</v>
      </c>
      <c r="B1442" s="59" t="str">
        <f>+VLOOKUP(Tabla1[[#This Row],[Contrato]],H:I,2,0)</f>
        <v>Diavaz Offshore</v>
      </c>
      <c r="C1442" s="59" t="s">
        <v>245</v>
      </c>
      <c r="D1442" s="60" t="s">
        <v>226</v>
      </c>
      <c r="E1442" s="61">
        <v>6495.2999999999993</v>
      </c>
    </row>
    <row r="1443" spans="1:5" x14ac:dyDescent="0.35">
      <c r="A1443" s="59" t="s">
        <v>35</v>
      </c>
      <c r="B1443" s="59" t="str">
        <f>+VLOOKUP(Tabla1[[#This Row],[Contrato]],H:I,2,0)</f>
        <v>Diavaz Offshore</v>
      </c>
      <c r="C1443" s="59" t="s">
        <v>245</v>
      </c>
      <c r="D1443" s="60" t="s">
        <v>227</v>
      </c>
      <c r="E1443" s="61">
        <v>14984.1</v>
      </c>
    </row>
    <row r="1444" spans="1:5" x14ac:dyDescent="0.35">
      <c r="A1444" s="59" t="s">
        <v>35</v>
      </c>
      <c r="B1444" s="59" t="str">
        <f>+VLOOKUP(Tabla1[[#This Row],[Contrato]],H:I,2,0)</f>
        <v>Diavaz Offshore</v>
      </c>
      <c r="C1444" s="59" t="s">
        <v>245</v>
      </c>
      <c r="D1444" s="60" t="s">
        <v>228</v>
      </c>
      <c r="E1444" s="61">
        <v>2715.72</v>
      </c>
    </row>
    <row r="1445" spans="1:5" x14ac:dyDescent="0.35">
      <c r="A1445" s="59" t="s">
        <v>35</v>
      </c>
      <c r="B1445" s="59" t="str">
        <f>+VLOOKUP(Tabla1[[#This Row],[Contrato]],H:I,2,0)</f>
        <v>Diavaz Offshore</v>
      </c>
      <c r="C1445" s="59" t="s">
        <v>245</v>
      </c>
      <c r="D1445" s="60" t="s">
        <v>229</v>
      </c>
      <c r="E1445" s="61">
        <v>11620.91</v>
      </c>
    </row>
    <row r="1446" spans="1:5" x14ac:dyDescent="0.35">
      <c r="A1446" s="59" t="s">
        <v>35</v>
      </c>
      <c r="B1446" s="59" t="str">
        <f>+VLOOKUP(Tabla1[[#This Row],[Contrato]],H:I,2,0)</f>
        <v>Diavaz Offshore</v>
      </c>
      <c r="C1446" s="59" t="s">
        <v>245</v>
      </c>
      <c r="D1446" s="60" t="s">
        <v>231</v>
      </c>
      <c r="E1446" s="61">
        <v>27132.720000000001</v>
      </c>
    </row>
    <row r="1447" spans="1:5" x14ac:dyDescent="0.35">
      <c r="A1447" s="59" t="s">
        <v>35</v>
      </c>
      <c r="B1447" s="59" t="str">
        <f>+VLOOKUP(Tabla1[[#This Row],[Contrato]],H:I,2,0)</f>
        <v>Diavaz Offshore</v>
      </c>
      <c r="C1447" s="59" t="s">
        <v>245</v>
      </c>
      <c r="D1447" s="60" t="s">
        <v>232</v>
      </c>
      <c r="E1447" s="61">
        <v>24512.399999999998</v>
      </c>
    </row>
    <row r="1448" spans="1:5" x14ac:dyDescent="0.35">
      <c r="A1448" s="59" t="s">
        <v>35</v>
      </c>
      <c r="B1448" s="59" t="str">
        <f>+VLOOKUP(Tabla1[[#This Row],[Contrato]],H:I,2,0)</f>
        <v>Diavaz Offshore</v>
      </c>
      <c r="C1448" s="59" t="s">
        <v>245</v>
      </c>
      <c r="D1448" s="60" t="s">
        <v>233</v>
      </c>
      <c r="E1448" s="61">
        <v>117258.69000000002</v>
      </c>
    </row>
    <row r="1449" spans="1:5" x14ac:dyDescent="0.35">
      <c r="A1449" s="59" t="s">
        <v>35</v>
      </c>
      <c r="B1449" s="59" t="str">
        <f>+VLOOKUP(Tabla1[[#This Row],[Contrato]],H:I,2,0)</f>
        <v>Diavaz Offshore</v>
      </c>
      <c r="C1449" s="59" t="s">
        <v>245</v>
      </c>
      <c r="D1449" s="60" t="s">
        <v>234</v>
      </c>
      <c r="E1449" s="61">
        <v>59102.900000000038</v>
      </c>
    </row>
    <row r="1450" spans="1:5" x14ac:dyDescent="0.35">
      <c r="A1450" s="59" t="s">
        <v>35</v>
      </c>
      <c r="B1450" s="59" t="str">
        <f>+VLOOKUP(Tabla1[[#This Row],[Contrato]],H:I,2,0)</f>
        <v>Diavaz Offshore</v>
      </c>
      <c r="C1450" s="59" t="s">
        <v>245</v>
      </c>
      <c r="D1450" s="60" t="s">
        <v>235</v>
      </c>
      <c r="E1450" s="61">
        <v>75115.419999999969</v>
      </c>
    </row>
    <row r="1451" spans="1:5" x14ac:dyDescent="0.35">
      <c r="A1451" s="59" t="s">
        <v>35</v>
      </c>
      <c r="B1451" s="59" t="str">
        <f>+VLOOKUP(Tabla1[[#This Row],[Contrato]],H:I,2,0)</f>
        <v>Diavaz Offshore</v>
      </c>
      <c r="C1451" s="59" t="s">
        <v>245</v>
      </c>
      <c r="D1451" s="60" t="s">
        <v>193</v>
      </c>
      <c r="E1451" s="61">
        <v>159943.65000000002</v>
      </c>
    </row>
    <row r="1452" spans="1:5" x14ac:dyDescent="0.35">
      <c r="A1452" s="59" t="s">
        <v>35</v>
      </c>
      <c r="B1452" s="59" t="str">
        <f>+VLOOKUP(Tabla1[[#This Row],[Contrato]],H:I,2,0)</f>
        <v>Diavaz Offshore</v>
      </c>
      <c r="C1452" s="59" t="s">
        <v>245</v>
      </c>
      <c r="D1452" s="60" t="s">
        <v>194</v>
      </c>
      <c r="E1452" s="61">
        <v>69613.369999999981</v>
      </c>
    </row>
    <row r="1453" spans="1:5" x14ac:dyDescent="0.35">
      <c r="A1453" s="59" t="s">
        <v>35</v>
      </c>
      <c r="B1453" s="59" t="str">
        <f>+VLOOKUP(Tabla1[[#This Row],[Contrato]],H:I,2,0)</f>
        <v>Diavaz Offshore</v>
      </c>
      <c r="C1453" s="59" t="s">
        <v>245</v>
      </c>
      <c r="D1453" s="60" t="s">
        <v>195</v>
      </c>
      <c r="E1453" s="61">
        <v>103653.98000000001</v>
      </c>
    </row>
    <row r="1454" spans="1:5" x14ac:dyDescent="0.35">
      <c r="A1454" s="59" t="s">
        <v>35</v>
      </c>
      <c r="B1454" s="59" t="str">
        <f>+VLOOKUP(Tabla1[[#This Row],[Contrato]],H:I,2,0)</f>
        <v>Diavaz Offshore</v>
      </c>
      <c r="C1454" s="59" t="s">
        <v>245</v>
      </c>
      <c r="D1454" s="60" t="s">
        <v>196</v>
      </c>
      <c r="E1454" s="61">
        <v>55656.919999999962</v>
      </c>
    </row>
    <row r="1455" spans="1:5" x14ac:dyDescent="0.35">
      <c r="A1455" s="59" t="s">
        <v>35</v>
      </c>
      <c r="B1455" s="59" t="str">
        <f>+VLOOKUP(Tabla1[[#This Row],[Contrato]],H:I,2,0)</f>
        <v>Diavaz Offshore</v>
      </c>
      <c r="C1455" s="59" t="s">
        <v>245</v>
      </c>
      <c r="D1455" s="60" t="s">
        <v>197</v>
      </c>
      <c r="E1455" s="61">
        <v>42889.72</v>
      </c>
    </row>
    <row r="1456" spans="1:5" x14ac:dyDescent="0.35">
      <c r="A1456" s="59" t="s">
        <v>35</v>
      </c>
      <c r="B1456" s="59" t="str">
        <f>+VLOOKUP(Tabla1[[#This Row],[Contrato]],H:I,2,0)</f>
        <v>Diavaz Offshore</v>
      </c>
      <c r="C1456" s="59" t="s">
        <v>245</v>
      </c>
      <c r="D1456" s="60" t="s">
        <v>198</v>
      </c>
      <c r="E1456" s="61">
        <v>3508.82</v>
      </c>
    </row>
    <row r="1457" spans="1:5" x14ac:dyDescent="0.35">
      <c r="A1457" s="59" t="s">
        <v>35</v>
      </c>
      <c r="B1457" s="59" t="str">
        <f>+VLOOKUP(Tabla1[[#This Row],[Contrato]],H:I,2,0)</f>
        <v>Diavaz Offshore</v>
      </c>
      <c r="C1457" s="59" t="s">
        <v>245</v>
      </c>
      <c r="D1457" s="60" t="s">
        <v>201</v>
      </c>
      <c r="E1457" s="61">
        <v>476.89</v>
      </c>
    </row>
    <row r="1458" spans="1:5" x14ac:dyDescent="0.35">
      <c r="A1458" s="59" t="s">
        <v>35</v>
      </c>
      <c r="B1458" s="59" t="str">
        <f>+VLOOKUP(Tabla1[[#This Row],[Contrato]],H:I,2,0)</f>
        <v>Diavaz Offshore</v>
      </c>
      <c r="C1458" s="59" t="s">
        <v>245</v>
      </c>
      <c r="D1458" s="60" t="s">
        <v>203</v>
      </c>
      <c r="E1458" s="61">
        <v>3063.75</v>
      </c>
    </row>
    <row r="1459" spans="1:5" x14ac:dyDescent="0.35">
      <c r="A1459" s="59" t="s">
        <v>35</v>
      </c>
      <c r="B1459" s="59" t="str">
        <f>+VLOOKUP(Tabla1[[#This Row],[Contrato]],H:I,2,0)</f>
        <v>Diavaz Offshore</v>
      </c>
      <c r="C1459" s="59" t="s">
        <v>245</v>
      </c>
      <c r="D1459" s="60" t="s">
        <v>204</v>
      </c>
      <c r="E1459" s="61">
        <v>72962.740000000005</v>
      </c>
    </row>
    <row r="1460" spans="1:5" x14ac:dyDescent="0.35">
      <c r="A1460" s="59" t="s">
        <v>35</v>
      </c>
      <c r="B1460" s="59" t="str">
        <f>+VLOOKUP(Tabla1[[#This Row],[Contrato]],H:I,2,0)</f>
        <v>Diavaz Offshore</v>
      </c>
      <c r="C1460" s="59" t="s">
        <v>245</v>
      </c>
      <c r="D1460" s="60" t="s">
        <v>208</v>
      </c>
      <c r="E1460" s="61">
        <v>26.739676243881945</v>
      </c>
    </row>
    <row r="1461" spans="1:5" x14ac:dyDescent="0.35">
      <c r="A1461" s="59" t="s">
        <v>35</v>
      </c>
      <c r="B1461" s="59" t="str">
        <f>+VLOOKUP(Tabla1[[#This Row],[Contrato]],H:I,2,0)</f>
        <v>Diavaz Offshore</v>
      </c>
      <c r="C1461" s="59" t="s">
        <v>245</v>
      </c>
      <c r="D1461" s="60" t="s">
        <v>209</v>
      </c>
      <c r="E1461" s="61">
        <v>3407.06</v>
      </c>
    </row>
    <row r="1462" spans="1:5" x14ac:dyDescent="0.35">
      <c r="A1462" s="59" t="s">
        <v>35</v>
      </c>
      <c r="B1462" s="59" t="str">
        <f>+VLOOKUP(Tabla1[[#This Row],[Contrato]],H:I,2,0)</f>
        <v>Diavaz Offshore</v>
      </c>
      <c r="C1462" s="59" t="s">
        <v>245</v>
      </c>
      <c r="D1462" s="60" t="s">
        <v>210</v>
      </c>
      <c r="E1462" s="61">
        <v>33.131676361713374</v>
      </c>
    </row>
    <row r="1463" spans="1:5" x14ac:dyDescent="0.35">
      <c r="A1463" s="59" t="s">
        <v>35</v>
      </c>
      <c r="B1463" s="59" t="str">
        <f>+VLOOKUP(Tabla1[[#This Row],[Contrato]],H:I,2,0)</f>
        <v>Diavaz Offshore</v>
      </c>
      <c r="C1463" s="59" t="s">
        <v>245</v>
      </c>
      <c r="D1463" s="60" t="s">
        <v>211</v>
      </c>
      <c r="E1463" s="61">
        <v>5158.9735992712995</v>
      </c>
    </row>
    <row r="1464" spans="1:5" x14ac:dyDescent="0.35">
      <c r="A1464" s="59" t="s">
        <v>35</v>
      </c>
      <c r="B1464" s="59" t="str">
        <f>+VLOOKUP(Tabla1[[#This Row],[Contrato]],H:I,2,0)</f>
        <v>Diavaz Offshore</v>
      </c>
      <c r="C1464" s="59" t="s">
        <v>245</v>
      </c>
      <c r="D1464" s="60" t="s">
        <v>212</v>
      </c>
      <c r="E1464" s="61">
        <v>5857.2899634067508</v>
      </c>
    </row>
    <row r="1465" spans="1:5" x14ac:dyDescent="0.35">
      <c r="A1465" s="59" t="s">
        <v>35</v>
      </c>
      <c r="B1465" s="59" t="str">
        <f>+VLOOKUP(Tabla1[[#This Row],[Contrato]],H:I,2,0)</f>
        <v>Diavaz Offshore</v>
      </c>
      <c r="C1465" s="59" t="s">
        <v>245</v>
      </c>
      <c r="D1465" s="60" t="s">
        <v>213</v>
      </c>
      <c r="E1465" s="61">
        <v>34247.017807462144</v>
      </c>
    </row>
    <row r="1466" spans="1:5" x14ac:dyDescent="0.35">
      <c r="A1466" s="59" t="s">
        <v>35</v>
      </c>
      <c r="B1466" s="59" t="str">
        <f>+VLOOKUP(Tabla1[[#This Row],[Contrato]],H:I,2,0)</f>
        <v>Diavaz Offshore</v>
      </c>
      <c r="C1466" s="59" t="s">
        <v>245</v>
      </c>
      <c r="D1466" s="60" t="s">
        <v>214</v>
      </c>
      <c r="E1466" s="61">
        <v>107925.47393113635</v>
      </c>
    </row>
    <row r="1467" spans="1:5" x14ac:dyDescent="0.35">
      <c r="A1467" s="59" t="s">
        <v>35</v>
      </c>
      <c r="B1467" s="59" t="str">
        <f>+VLOOKUP(Tabla1[[#This Row],[Contrato]],H:I,2,0)</f>
        <v>Diavaz Offshore</v>
      </c>
      <c r="C1467" s="59" t="s">
        <v>245</v>
      </c>
      <c r="D1467" s="60" t="s">
        <v>215</v>
      </c>
      <c r="E1467" s="61">
        <v>5446.9629838622604</v>
      </c>
    </row>
    <row r="1468" spans="1:5" x14ac:dyDescent="0.35">
      <c r="A1468" s="59" t="s">
        <v>35</v>
      </c>
      <c r="B1468" s="59" t="str">
        <f>+VLOOKUP(Tabla1[[#This Row],[Contrato]],H:I,2,0)</f>
        <v>Diavaz Offshore</v>
      </c>
      <c r="C1468" s="59" t="s">
        <v>245</v>
      </c>
      <c r="D1468" s="60" t="s">
        <v>216</v>
      </c>
      <c r="E1468" s="61">
        <v>49514.04960544013</v>
      </c>
    </row>
    <row r="1469" spans="1:5" x14ac:dyDescent="0.35">
      <c r="A1469" s="59" t="s">
        <v>35</v>
      </c>
      <c r="B1469" s="59" t="str">
        <f>+VLOOKUP(Tabla1[[#This Row],[Contrato]],H:I,2,0)</f>
        <v>Diavaz Offshore</v>
      </c>
      <c r="C1469" s="59" t="s">
        <v>245</v>
      </c>
      <c r="D1469" s="60" t="s">
        <v>217</v>
      </c>
      <c r="E1469" s="61">
        <v>2699.0125310846179</v>
      </c>
    </row>
    <row r="1470" spans="1:5" x14ac:dyDescent="0.35">
      <c r="A1470" s="59" t="s">
        <v>35</v>
      </c>
      <c r="B1470" s="59" t="str">
        <f>+VLOOKUP(Tabla1[[#This Row],[Contrato]],H:I,2,0)</f>
        <v>Diavaz Offshore</v>
      </c>
      <c r="C1470" s="59" t="s">
        <v>245</v>
      </c>
      <c r="D1470" s="60" t="s">
        <v>218</v>
      </c>
      <c r="E1470" s="61">
        <v>4126.7463712916988</v>
      </c>
    </row>
    <row r="1471" spans="1:5" x14ac:dyDescent="0.35">
      <c r="A1471" s="59" t="s">
        <v>35</v>
      </c>
      <c r="B1471" s="59" t="str">
        <f>+VLOOKUP(Tabla1[[#This Row],[Contrato]],H:I,2,0)</f>
        <v>Diavaz Offshore</v>
      </c>
      <c r="C1471" s="59" t="s">
        <v>245</v>
      </c>
      <c r="D1471" s="60" t="s">
        <v>219</v>
      </c>
      <c r="E1471" s="61">
        <v>4497.7305088985777</v>
      </c>
    </row>
    <row r="1472" spans="1:5" x14ac:dyDescent="0.35">
      <c r="A1472" s="59" t="s">
        <v>35</v>
      </c>
      <c r="B1472" s="59" t="str">
        <f>+VLOOKUP(Tabla1[[#This Row],[Contrato]],H:I,2,0)</f>
        <v>Diavaz Offshore</v>
      </c>
      <c r="C1472" s="59" t="s">
        <v>245</v>
      </c>
      <c r="D1472" s="60" t="s">
        <v>220</v>
      </c>
      <c r="E1472" s="61">
        <v>2073.3606835111791</v>
      </c>
    </row>
    <row r="1473" spans="1:5" x14ac:dyDescent="0.35">
      <c r="A1473" s="59" t="s">
        <v>35</v>
      </c>
      <c r="B1473" s="59" t="str">
        <f>+VLOOKUP(Tabla1[[#This Row],[Contrato]],H:I,2,0)</f>
        <v>Diavaz Offshore</v>
      </c>
      <c r="C1473" s="59" t="s">
        <v>245</v>
      </c>
      <c r="D1473" s="60" t="s">
        <v>240</v>
      </c>
      <c r="E1473" s="61">
        <v>3674.5472395687002</v>
      </c>
    </row>
    <row r="1474" spans="1:5" x14ac:dyDescent="0.35">
      <c r="A1474" s="59" t="s">
        <v>35</v>
      </c>
      <c r="B1474" s="59" t="str">
        <f>+VLOOKUP(Tabla1[[#This Row],[Contrato]],H:I,2,0)</f>
        <v>Diavaz Offshore</v>
      </c>
      <c r="C1474" s="59" t="s">
        <v>245</v>
      </c>
      <c r="D1474" s="60" t="s">
        <v>259</v>
      </c>
      <c r="E1474" s="61">
        <v>13919.44923489917</v>
      </c>
    </row>
    <row r="1475" spans="1:5" x14ac:dyDescent="0.35">
      <c r="A1475" s="59" t="s">
        <v>35</v>
      </c>
      <c r="B1475" s="59" t="str">
        <f>+VLOOKUP(Tabla1[[#This Row],[Contrato]],H:I,2,0)</f>
        <v>Diavaz Offshore</v>
      </c>
      <c r="C1475" s="59" t="s">
        <v>245</v>
      </c>
      <c r="D1475" s="60" t="s">
        <v>260</v>
      </c>
      <c r="E1475" s="61">
        <v>717.99274918300659</v>
      </c>
    </row>
    <row r="1476" spans="1:5" x14ac:dyDescent="0.35">
      <c r="A1476" s="59" t="s">
        <v>35</v>
      </c>
      <c r="B1476" s="59" t="str">
        <f>+VLOOKUP(Tabla1[[#This Row],[Contrato]],H:I,2,0)</f>
        <v>Diavaz Offshore</v>
      </c>
      <c r="C1476" s="59" t="s">
        <v>245</v>
      </c>
      <c r="D1476" s="60" t="s">
        <v>267</v>
      </c>
      <c r="E1476" s="61">
        <v>22936.409309465995</v>
      </c>
    </row>
    <row r="1477" spans="1:5" x14ac:dyDescent="0.35">
      <c r="A1477" s="59" t="s">
        <v>35</v>
      </c>
      <c r="B1477" s="59" t="str">
        <f>+VLOOKUP(Tabla1[[#This Row],[Contrato]],H:I,2,0)</f>
        <v>Diavaz Offshore</v>
      </c>
      <c r="C1477" s="59" t="s">
        <v>245</v>
      </c>
      <c r="D1477" s="60" t="s">
        <v>280</v>
      </c>
      <c r="E1477" s="61">
        <v>3813.2193184314347</v>
      </c>
    </row>
    <row r="1478" spans="1:5" x14ac:dyDescent="0.35">
      <c r="A1478" s="59" t="s">
        <v>36</v>
      </c>
      <c r="B1478" s="59" t="str">
        <f>+VLOOKUP(Tabla1[[#This Row],[Contrato]],H:I,2,0)</f>
        <v>Servicios de Extracción Petrolera Lifting de México</v>
      </c>
      <c r="C1478" s="59" t="s">
        <v>242</v>
      </c>
      <c r="D1478" s="60" t="s">
        <v>225</v>
      </c>
      <c r="E1478" s="61">
        <v>260064.87</v>
      </c>
    </row>
    <row r="1479" spans="1:5" x14ac:dyDescent="0.35">
      <c r="A1479" s="59" t="s">
        <v>36</v>
      </c>
      <c r="B1479" s="59" t="str">
        <f>+VLOOKUP(Tabla1[[#This Row],[Contrato]],H:I,2,0)</f>
        <v>Servicios de Extracción Petrolera Lifting de México</v>
      </c>
      <c r="C1479" s="59" t="s">
        <v>242</v>
      </c>
      <c r="D1479" s="60" t="s">
        <v>234</v>
      </c>
      <c r="E1479" s="61">
        <v>294433.38</v>
      </c>
    </row>
    <row r="1480" spans="1:5" x14ac:dyDescent="0.35">
      <c r="A1480" s="59" t="s">
        <v>36</v>
      </c>
      <c r="B1480" s="59" t="str">
        <f>+VLOOKUP(Tabla1[[#This Row],[Contrato]],H:I,2,0)</f>
        <v>Servicios de Extracción Petrolera Lifting de México</v>
      </c>
      <c r="C1480" s="59" t="s">
        <v>242</v>
      </c>
      <c r="D1480" s="60" t="s">
        <v>235</v>
      </c>
      <c r="E1480" s="61">
        <v>55097.06</v>
      </c>
    </row>
    <row r="1481" spans="1:5" x14ac:dyDescent="0.35">
      <c r="A1481" s="59" t="s">
        <v>36</v>
      </c>
      <c r="B1481" s="59" t="str">
        <f>+VLOOKUP(Tabla1[[#This Row],[Contrato]],H:I,2,0)</f>
        <v>Servicios de Extracción Petrolera Lifting de México</v>
      </c>
      <c r="C1481" s="59" t="s">
        <v>242</v>
      </c>
      <c r="D1481" s="60" t="s">
        <v>193</v>
      </c>
      <c r="E1481" s="61">
        <v>335184.17999999959</v>
      </c>
    </row>
    <row r="1482" spans="1:5" x14ac:dyDescent="0.35">
      <c r="A1482" s="59" t="s">
        <v>36</v>
      </c>
      <c r="B1482" s="59" t="str">
        <f>+VLOOKUP(Tabla1[[#This Row],[Contrato]],H:I,2,0)</f>
        <v>Servicios de Extracción Petrolera Lifting de México</v>
      </c>
      <c r="C1482" s="59" t="s">
        <v>242</v>
      </c>
      <c r="D1482" s="60" t="s">
        <v>194</v>
      </c>
      <c r="E1482" s="61">
        <v>596599.57000000007</v>
      </c>
    </row>
    <row r="1483" spans="1:5" x14ac:dyDescent="0.35">
      <c r="A1483" s="59" t="s">
        <v>36</v>
      </c>
      <c r="B1483" s="59" t="str">
        <f>+VLOOKUP(Tabla1[[#This Row],[Contrato]],H:I,2,0)</f>
        <v>Servicios de Extracción Petrolera Lifting de México</v>
      </c>
      <c r="C1483" s="59" t="s">
        <v>242</v>
      </c>
      <c r="D1483" s="60" t="s">
        <v>195</v>
      </c>
      <c r="E1483" s="61">
        <v>1124107.1099999999</v>
      </c>
    </row>
    <row r="1484" spans="1:5" x14ac:dyDescent="0.35">
      <c r="A1484" s="59" t="s">
        <v>36</v>
      </c>
      <c r="B1484" s="59" t="str">
        <f>+VLOOKUP(Tabla1[[#This Row],[Contrato]],H:I,2,0)</f>
        <v>Servicios de Extracción Petrolera Lifting de México</v>
      </c>
      <c r="C1484" s="59" t="s">
        <v>242</v>
      </c>
      <c r="D1484" s="60" t="s">
        <v>196</v>
      </c>
      <c r="E1484" s="61">
        <v>717459.08000000007</v>
      </c>
    </row>
    <row r="1485" spans="1:5" x14ac:dyDescent="0.35">
      <c r="A1485" s="59" t="s">
        <v>36</v>
      </c>
      <c r="B1485" s="59" t="str">
        <f>+VLOOKUP(Tabla1[[#This Row],[Contrato]],H:I,2,0)</f>
        <v>Servicios de Extracción Petrolera Lifting de México</v>
      </c>
      <c r="C1485" s="59" t="s">
        <v>242</v>
      </c>
      <c r="D1485" s="60" t="s">
        <v>197</v>
      </c>
      <c r="E1485" s="61">
        <v>747582.42999999993</v>
      </c>
    </row>
    <row r="1486" spans="1:5" x14ac:dyDescent="0.35">
      <c r="A1486" s="59" t="s">
        <v>36</v>
      </c>
      <c r="B1486" s="59" t="str">
        <f>+VLOOKUP(Tabla1[[#This Row],[Contrato]],H:I,2,0)</f>
        <v>Servicios de Extracción Petrolera Lifting de México</v>
      </c>
      <c r="C1486" s="59" t="s">
        <v>242</v>
      </c>
      <c r="D1486" s="60" t="s">
        <v>198</v>
      </c>
      <c r="E1486" s="61">
        <v>72932.95</v>
      </c>
    </row>
    <row r="1487" spans="1:5" x14ac:dyDescent="0.35">
      <c r="A1487" s="59" t="s">
        <v>36</v>
      </c>
      <c r="B1487" s="59" t="str">
        <f>+VLOOKUP(Tabla1[[#This Row],[Contrato]],H:I,2,0)</f>
        <v>Servicios de Extracción Petrolera Lifting de México</v>
      </c>
      <c r="C1487" s="59" t="s">
        <v>242</v>
      </c>
      <c r="D1487" s="60" t="s">
        <v>199</v>
      </c>
      <c r="E1487" s="61">
        <v>164224.49</v>
      </c>
    </row>
    <row r="1488" spans="1:5" x14ac:dyDescent="0.35">
      <c r="A1488" s="59" t="s">
        <v>36</v>
      </c>
      <c r="B1488" s="59" t="str">
        <f>+VLOOKUP(Tabla1[[#This Row],[Contrato]],H:I,2,0)</f>
        <v>Servicios de Extracción Petrolera Lifting de México</v>
      </c>
      <c r="C1488" s="59" t="s">
        <v>242</v>
      </c>
      <c r="D1488" s="60" t="s">
        <v>200</v>
      </c>
      <c r="E1488" s="61">
        <v>199291.13</v>
      </c>
    </row>
    <row r="1489" spans="1:5" x14ac:dyDescent="0.35">
      <c r="A1489" s="59" t="s">
        <v>36</v>
      </c>
      <c r="B1489" s="59" t="str">
        <f>+VLOOKUP(Tabla1[[#This Row],[Contrato]],H:I,2,0)</f>
        <v>Servicios de Extracción Petrolera Lifting de México</v>
      </c>
      <c r="C1489" s="59" t="s">
        <v>242</v>
      </c>
      <c r="D1489" s="60" t="s">
        <v>201</v>
      </c>
      <c r="E1489" s="61">
        <v>325821.09999999998</v>
      </c>
    </row>
    <row r="1490" spans="1:5" x14ac:dyDescent="0.35">
      <c r="A1490" s="59" t="s">
        <v>36</v>
      </c>
      <c r="B1490" s="59" t="str">
        <f>+VLOOKUP(Tabla1[[#This Row],[Contrato]],H:I,2,0)</f>
        <v>Servicios de Extracción Petrolera Lifting de México</v>
      </c>
      <c r="C1490" s="59" t="s">
        <v>242</v>
      </c>
      <c r="D1490" s="60" t="s">
        <v>202</v>
      </c>
      <c r="E1490" s="61">
        <v>323603.40000000002</v>
      </c>
    </row>
    <row r="1491" spans="1:5" x14ac:dyDescent="0.35">
      <c r="A1491" s="59" t="s">
        <v>36</v>
      </c>
      <c r="B1491" s="59" t="str">
        <f>+VLOOKUP(Tabla1[[#This Row],[Contrato]],H:I,2,0)</f>
        <v>Servicios de Extracción Petrolera Lifting de México</v>
      </c>
      <c r="C1491" s="59" t="s">
        <v>242</v>
      </c>
      <c r="D1491" s="60" t="s">
        <v>203</v>
      </c>
      <c r="E1491" s="61">
        <v>171851.05000000002</v>
      </c>
    </row>
    <row r="1492" spans="1:5" x14ac:dyDescent="0.35">
      <c r="A1492" s="59" t="s">
        <v>36</v>
      </c>
      <c r="B1492" s="59" t="str">
        <f>+VLOOKUP(Tabla1[[#This Row],[Contrato]],H:I,2,0)</f>
        <v>Servicios de Extracción Petrolera Lifting de México</v>
      </c>
      <c r="C1492" s="59" t="s">
        <v>242</v>
      </c>
      <c r="D1492" s="60" t="s">
        <v>204</v>
      </c>
      <c r="E1492" s="61">
        <v>236228.85</v>
      </c>
    </row>
    <row r="1493" spans="1:5" x14ac:dyDescent="0.35">
      <c r="A1493" s="59" t="s">
        <v>36</v>
      </c>
      <c r="B1493" s="59" t="str">
        <f>+VLOOKUP(Tabla1[[#This Row],[Contrato]],H:I,2,0)</f>
        <v>Servicios de Extracción Petrolera Lifting de México</v>
      </c>
      <c r="C1493" s="59" t="s">
        <v>242</v>
      </c>
      <c r="D1493" s="60" t="s">
        <v>205</v>
      </c>
      <c r="E1493" s="61">
        <v>170756.56</v>
      </c>
    </row>
    <row r="1494" spans="1:5" x14ac:dyDescent="0.35">
      <c r="A1494" s="59" t="s">
        <v>36</v>
      </c>
      <c r="B1494" s="59" t="str">
        <f>+VLOOKUP(Tabla1[[#This Row],[Contrato]],H:I,2,0)</f>
        <v>Servicios de Extracción Petrolera Lifting de México</v>
      </c>
      <c r="C1494" s="59" t="s">
        <v>242</v>
      </c>
      <c r="D1494" s="60" t="s">
        <v>206</v>
      </c>
      <c r="E1494" s="61">
        <v>289116.01</v>
      </c>
    </row>
    <row r="1495" spans="1:5" x14ac:dyDescent="0.35">
      <c r="A1495" s="59" t="s">
        <v>36</v>
      </c>
      <c r="B1495" s="59" t="str">
        <f>+VLOOKUP(Tabla1[[#This Row],[Contrato]],H:I,2,0)</f>
        <v>Servicios de Extracción Petrolera Lifting de México</v>
      </c>
      <c r="C1495" s="59" t="s">
        <v>242</v>
      </c>
      <c r="D1495" s="60" t="s">
        <v>208</v>
      </c>
      <c r="E1495" s="61">
        <v>180883.59031215729</v>
      </c>
    </row>
    <row r="1496" spans="1:5" x14ac:dyDescent="0.35">
      <c r="A1496" s="59" t="s">
        <v>36</v>
      </c>
      <c r="B1496" s="59" t="str">
        <f>+VLOOKUP(Tabla1[[#This Row],[Contrato]],H:I,2,0)</f>
        <v>Servicios de Extracción Petrolera Lifting de México</v>
      </c>
      <c r="C1496" s="59" t="s">
        <v>242</v>
      </c>
      <c r="D1496" s="60" t="s">
        <v>209</v>
      </c>
      <c r="E1496" s="61">
        <v>114947.6584628104</v>
      </c>
    </row>
    <row r="1497" spans="1:5" x14ac:dyDescent="0.35">
      <c r="A1497" s="59" t="s">
        <v>36</v>
      </c>
      <c r="B1497" s="59" t="str">
        <f>+VLOOKUP(Tabla1[[#This Row],[Contrato]],H:I,2,0)</f>
        <v>Servicios de Extracción Petrolera Lifting de México</v>
      </c>
      <c r="C1497" s="59" t="s">
        <v>242</v>
      </c>
      <c r="D1497" s="60" t="s">
        <v>210</v>
      </c>
      <c r="E1497" s="61">
        <v>94953.537806820532</v>
      </c>
    </row>
    <row r="1498" spans="1:5" x14ac:dyDescent="0.35">
      <c r="A1498" s="59" t="s">
        <v>36</v>
      </c>
      <c r="B1498" s="59" t="str">
        <f>+VLOOKUP(Tabla1[[#This Row],[Contrato]],H:I,2,0)</f>
        <v>Servicios de Extracción Petrolera Lifting de México</v>
      </c>
      <c r="C1498" s="59" t="s">
        <v>242</v>
      </c>
      <c r="D1498" s="60" t="s">
        <v>211</v>
      </c>
      <c r="E1498" s="61">
        <v>37744.488756651532</v>
      </c>
    </row>
    <row r="1499" spans="1:5" x14ac:dyDescent="0.35">
      <c r="A1499" s="59" t="s">
        <v>36</v>
      </c>
      <c r="B1499" s="59" t="str">
        <f>+VLOOKUP(Tabla1[[#This Row],[Contrato]],H:I,2,0)</f>
        <v>Servicios de Extracción Petrolera Lifting de México</v>
      </c>
      <c r="C1499" s="59" t="s">
        <v>242</v>
      </c>
      <c r="D1499" s="60" t="s">
        <v>212</v>
      </c>
      <c r="E1499" s="61">
        <v>2348.9108722534002</v>
      </c>
    </row>
    <row r="1500" spans="1:5" x14ac:dyDescent="0.35">
      <c r="A1500" s="59" t="s">
        <v>36</v>
      </c>
      <c r="B1500" s="59" t="str">
        <f>+VLOOKUP(Tabla1[[#This Row],[Contrato]],H:I,2,0)</f>
        <v>Servicios de Extracción Petrolera Lifting de México</v>
      </c>
      <c r="C1500" s="59" t="s">
        <v>242</v>
      </c>
      <c r="D1500" s="60" t="s">
        <v>213</v>
      </c>
      <c r="E1500" s="61">
        <v>2513.8474824065675</v>
      </c>
    </row>
    <row r="1501" spans="1:5" x14ac:dyDescent="0.35">
      <c r="A1501" s="59" t="s">
        <v>36</v>
      </c>
      <c r="B1501" s="59" t="str">
        <f>+VLOOKUP(Tabla1[[#This Row],[Contrato]],H:I,2,0)</f>
        <v>Servicios de Extracción Petrolera Lifting de México</v>
      </c>
      <c r="C1501" s="59" t="s">
        <v>242</v>
      </c>
      <c r="D1501" s="60" t="s">
        <v>214</v>
      </c>
      <c r="E1501" s="61">
        <v>34146.103877560476</v>
      </c>
    </row>
    <row r="1502" spans="1:5" x14ac:dyDescent="0.35">
      <c r="A1502" s="59" t="s">
        <v>36</v>
      </c>
      <c r="B1502" s="59" t="str">
        <f>+VLOOKUP(Tabla1[[#This Row],[Contrato]],H:I,2,0)</f>
        <v>Servicios de Extracción Petrolera Lifting de México</v>
      </c>
      <c r="C1502" s="59" t="s">
        <v>242</v>
      </c>
      <c r="D1502" s="60" t="s">
        <v>215</v>
      </c>
      <c r="E1502" s="61">
        <v>632.05057650607603</v>
      </c>
    </row>
    <row r="1503" spans="1:5" x14ac:dyDescent="0.35">
      <c r="A1503" s="59" t="s">
        <v>36</v>
      </c>
      <c r="B1503" s="59" t="str">
        <f>+VLOOKUP(Tabla1[[#This Row],[Contrato]],H:I,2,0)</f>
        <v>Servicios de Extracción Petrolera Lifting de México</v>
      </c>
      <c r="C1503" s="59" t="s">
        <v>244</v>
      </c>
      <c r="D1503" s="60" t="s">
        <v>233</v>
      </c>
      <c r="E1503" s="61">
        <v>334810.45</v>
      </c>
    </row>
    <row r="1504" spans="1:5" x14ac:dyDescent="0.35">
      <c r="A1504" s="59" t="s">
        <v>36</v>
      </c>
      <c r="B1504" s="59" t="str">
        <f>+VLOOKUP(Tabla1[[#This Row],[Contrato]],H:I,2,0)</f>
        <v>Servicios de Extracción Petrolera Lifting de México</v>
      </c>
      <c r="C1504" s="59" t="s">
        <v>244</v>
      </c>
      <c r="D1504" s="60" t="s">
        <v>234</v>
      </c>
      <c r="E1504" s="61">
        <v>151067.58999999997</v>
      </c>
    </row>
    <row r="1505" spans="1:5" x14ac:dyDescent="0.35">
      <c r="A1505" s="59" t="s">
        <v>36</v>
      </c>
      <c r="B1505" s="59" t="str">
        <f>+VLOOKUP(Tabla1[[#This Row],[Contrato]],H:I,2,0)</f>
        <v>Servicios de Extracción Petrolera Lifting de México</v>
      </c>
      <c r="C1505" s="59" t="s">
        <v>244</v>
      </c>
      <c r="D1505" s="60" t="s">
        <v>235</v>
      </c>
      <c r="E1505" s="61">
        <v>237360.62000000002</v>
      </c>
    </row>
    <row r="1506" spans="1:5" x14ac:dyDescent="0.35">
      <c r="A1506" s="59" t="s">
        <v>36</v>
      </c>
      <c r="B1506" s="59" t="str">
        <f>+VLOOKUP(Tabla1[[#This Row],[Contrato]],H:I,2,0)</f>
        <v>Servicios de Extracción Petrolera Lifting de México</v>
      </c>
      <c r="C1506" s="59" t="s">
        <v>244</v>
      </c>
      <c r="D1506" s="60" t="s">
        <v>193</v>
      </c>
      <c r="E1506" s="61">
        <v>64296.61</v>
      </c>
    </row>
    <row r="1507" spans="1:5" x14ac:dyDescent="0.35">
      <c r="A1507" s="59" t="s">
        <v>36</v>
      </c>
      <c r="B1507" s="59" t="str">
        <f>+VLOOKUP(Tabla1[[#This Row],[Contrato]],H:I,2,0)</f>
        <v>Servicios de Extracción Petrolera Lifting de México</v>
      </c>
      <c r="C1507" s="59" t="s">
        <v>244</v>
      </c>
      <c r="D1507" s="60" t="s">
        <v>194</v>
      </c>
      <c r="E1507" s="61">
        <v>458779.05999999982</v>
      </c>
    </row>
    <row r="1508" spans="1:5" x14ac:dyDescent="0.35">
      <c r="A1508" s="59" t="s">
        <v>36</v>
      </c>
      <c r="B1508" s="59" t="str">
        <f>+VLOOKUP(Tabla1[[#This Row],[Contrato]],H:I,2,0)</f>
        <v>Servicios de Extracción Petrolera Lifting de México</v>
      </c>
      <c r="C1508" s="59" t="s">
        <v>244</v>
      </c>
      <c r="D1508" s="60" t="s">
        <v>195</v>
      </c>
      <c r="E1508" s="61">
        <v>517240.05</v>
      </c>
    </row>
    <row r="1509" spans="1:5" x14ac:dyDescent="0.35">
      <c r="A1509" s="59" t="s">
        <v>36</v>
      </c>
      <c r="B1509" s="59" t="str">
        <f>+VLOOKUP(Tabla1[[#This Row],[Contrato]],H:I,2,0)</f>
        <v>Servicios de Extracción Petrolera Lifting de México</v>
      </c>
      <c r="C1509" s="59" t="s">
        <v>244</v>
      </c>
      <c r="D1509" s="60" t="s">
        <v>196</v>
      </c>
      <c r="E1509" s="61">
        <v>248389.54999999981</v>
      </c>
    </row>
    <row r="1510" spans="1:5" x14ac:dyDescent="0.35">
      <c r="A1510" s="59" t="s">
        <v>36</v>
      </c>
      <c r="B1510" s="59" t="str">
        <f>+VLOOKUP(Tabla1[[#This Row],[Contrato]],H:I,2,0)</f>
        <v>Servicios de Extracción Petrolera Lifting de México</v>
      </c>
      <c r="C1510" s="59" t="s">
        <v>244</v>
      </c>
      <c r="D1510" s="60" t="s">
        <v>197</v>
      </c>
      <c r="E1510" s="61">
        <v>873184.89999999979</v>
      </c>
    </row>
    <row r="1511" spans="1:5" x14ac:dyDescent="0.35">
      <c r="A1511" s="59" t="s">
        <v>36</v>
      </c>
      <c r="B1511" s="59" t="str">
        <f>+VLOOKUP(Tabla1[[#This Row],[Contrato]],H:I,2,0)</f>
        <v>Servicios de Extracción Petrolera Lifting de México</v>
      </c>
      <c r="C1511" s="59" t="s">
        <v>244</v>
      </c>
      <c r="D1511" s="60" t="s">
        <v>198</v>
      </c>
      <c r="E1511" s="61">
        <v>522843.24000000005</v>
      </c>
    </row>
    <row r="1512" spans="1:5" x14ac:dyDescent="0.35">
      <c r="A1512" s="59" t="s">
        <v>36</v>
      </c>
      <c r="B1512" s="59" t="str">
        <f>+VLOOKUP(Tabla1[[#This Row],[Contrato]],H:I,2,0)</f>
        <v>Servicios de Extracción Petrolera Lifting de México</v>
      </c>
      <c r="C1512" s="59" t="s">
        <v>244</v>
      </c>
      <c r="D1512" s="60" t="s">
        <v>199</v>
      </c>
      <c r="E1512" s="61">
        <v>638293.17000000004</v>
      </c>
    </row>
    <row r="1513" spans="1:5" x14ac:dyDescent="0.35">
      <c r="A1513" s="59" t="s">
        <v>36</v>
      </c>
      <c r="B1513" s="59" t="str">
        <f>+VLOOKUP(Tabla1[[#This Row],[Contrato]],H:I,2,0)</f>
        <v>Servicios de Extracción Petrolera Lifting de México</v>
      </c>
      <c r="C1513" s="59" t="s">
        <v>244</v>
      </c>
      <c r="D1513" s="60" t="s">
        <v>200</v>
      </c>
      <c r="E1513" s="61">
        <v>1475740.9799999995</v>
      </c>
    </row>
    <row r="1514" spans="1:5" x14ac:dyDescent="0.35">
      <c r="A1514" s="59" t="s">
        <v>36</v>
      </c>
      <c r="B1514" s="59" t="str">
        <f>+VLOOKUP(Tabla1[[#This Row],[Contrato]],H:I,2,0)</f>
        <v>Servicios de Extracción Petrolera Lifting de México</v>
      </c>
      <c r="C1514" s="59" t="s">
        <v>244</v>
      </c>
      <c r="D1514" s="60" t="s">
        <v>201</v>
      </c>
      <c r="E1514" s="61">
        <v>1380504.1100000003</v>
      </c>
    </row>
    <row r="1515" spans="1:5" x14ac:dyDescent="0.35">
      <c r="A1515" s="59" t="s">
        <v>36</v>
      </c>
      <c r="B1515" s="59" t="str">
        <f>+VLOOKUP(Tabla1[[#This Row],[Contrato]],H:I,2,0)</f>
        <v>Servicios de Extracción Petrolera Lifting de México</v>
      </c>
      <c r="C1515" s="59" t="s">
        <v>244</v>
      </c>
      <c r="D1515" s="60" t="s">
        <v>202</v>
      </c>
      <c r="E1515" s="61">
        <v>1743161.9100000001</v>
      </c>
    </row>
    <row r="1516" spans="1:5" x14ac:dyDescent="0.35">
      <c r="A1516" s="59" t="s">
        <v>36</v>
      </c>
      <c r="B1516" s="59" t="str">
        <f>+VLOOKUP(Tabla1[[#This Row],[Contrato]],H:I,2,0)</f>
        <v>Servicios de Extracción Petrolera Lifting de México</v>
      </c>
      <c r="C1516" s="59" t="s">
        <v>244</v>
      </c>
      <c r="D1516" s="60" t="s">
        <v>203</v>
      </c>
      <c r="E1516" s="61">
        <v>3405554.77</v>
      </c>
    </row>
    <row r="1517" spans="1:5" x14ac:dyDescent="0.35">
      <c r="A1517" s="59" t="s">
        <v>36</v>
      </c>
      <c r="B1517" s="59" t="str">
        <f>+VLOOKUP(Tabla1[[#This Row],[Contrato]],H:I,2,0)</f>
        <v>Servicios de Extracción Petrolera Lifting de México</v>
      </c>
      <c r="C1517" s="59" t="s">
        <v>244</v>
      </c>
      <c r="D1517" s="60" t="s">
        <v>204</v>
      </c>
      <c r="E1517" s="61">
        <v>916574.55000000028</v>
      </c>
    </row>
    <row r="1518" spans="1:5" x14ac:dyDescent="0.35">
      <c r="A1518" s="59" t="s">
        <v>36</v>
      </c>
      <c r="B1518" s="59" t="str">
        <f>+VLOOKUP(Tabla1[[#This Row],[Contrato]],H:I,2,0)</f>
        <v>Servicios de Extracción Petrolera Lifting de México</v>
      </c>
      <c r="C1518" s="59" t="s">
        <v>244</v>
      </c>
      <c r="D1518" s="60" t="s">
        <v>205</v>
      </c>
      <c r="E1518" s="61">
        <v>290317.72000000003</v>
      </c>
    </row>
    <row r="1519" spans="1:5" x14ac:dyDescent="0.35">
      <c r="A1519" s="59" t="s">
        <v>36</v>
      </c>
      <c r="B1519" s="59" t="str">
        <f>+VLOOKUP(Tabla1[[#This Row],[Contrato]],H:I,2,0)</f>
        <v>Servicios de Extracción Petrolera Lifting de México</v>
      </c>
      <c r="C1519" s="59" t="s">
        <v>244</v>
      </c>
      <c r="D1519" s="60" t="s">
        <v>206</v>
      </c>
      <c r="E1519" s="61">
        <v>572838.14</v>
      </c>
    </row>
    <row r="1520" spans="1:5" x14ac:dyDescent="0.35">
      <c r="A1520" s="59" t="s">
        <v>36</v>
      </c>
      <c r="B1520" s="59" t="str">
        <f>+VLOOKUP(Tabla1[[#This Row],[Contrato]],H:I,2,0)</f>
        <v>Servicios de Extracción Petrolera Lifting de México</v>
      </c>
      <c r="C1520" s="59" t="s">
        <v>244</v>
      </c>
      <c r="D1520" s="60" t="s">
        <v>207</v>
      </c>
      <c r="E1520" s="61">
        <v>621927.71</v>
      </c>
    </row>
    <row r="1521" spans="1:5" x14ac:dyDescent="0.35">
      <c r="A1521" s="59" t="s">
        <v>36</v>
      </c>
      <c r="B1521" s="59" t="str">
        <f>+VLOOKUP(Tabla1[[#This Row],[Contrato]],H:I,2,0)</f>
        <v>Servicios de Extracción Petrolera Lifting de México</v>
      </c>
      <c r="C1521" s="59" t="s">
        <v>244</v>
      </c>
      <c r="D1521" s="60" t="s">
        <v>208</v>
      </c>
      <c r="E1521" s="61">
        <v>1331479.7599165661</v>
      </c>
    </row>
    <row r="1522" spans="1:5" x14ac:dyDescent="0.35">
      <c r="A1522" s="59" t="s">
        <v>36</v>
      </c>
      <c r="B1522" s="59" t="str">
        <f>+VLOOKUP(Tabla1[[#This Row],[Contrato]],H:I,2,0)</f>
        <v>Servicios de Extracción Petrolera Lifting de México</v>
      </c>
      <c r="C1522" s="59" t="s">
        <v>244</v>
      </c>
      <c r="D1522" s="60" t="s">
        <v>209</v>
      </c>
      <c r="E1522" s="61">
        <v>1721004.9133041846</v>
      </c>
    </row>
    <row r="1523" spans="1:5" x14ac:dyDescent="0.35">
      <c r="A1523" s="59" t="s">
        <v>36</v>
      </c>
      <c r="B1523" s="59" t="str">
        <f>+VLOOKUP(Tabla1[[#This Row],[Contrato]],H:I,2,0)</f>
        <v>Servicios de Extracción Petrolera Lifting de México</v>
      </c>
      <c r="C1523" s="59" t="s">
        <v>244</v>
      </c>
      <c r="D1523" s="60" t="s">
        <v>210</v>
      </c>
      <c r="E1523" s="61">
        <v>1414410.3265887292</v>
      </c>
    </row>
    <row r="1524" spans="1:5" x14ac:dyDescent="0.35">
      <c r="A1524" s="59" t="s">
        <v>36</v>
      </c>
      <c r="B1524" s="59" t="str">
        <f>+VLOOKUP(Tabla1[[#This Row],[Contrato]],H:I,2,0)</f>
        <v>Servicios de Extracción Petrolera Lifting de México</v>
      </c>
      <c r="C1524" s="59" t="s">
        <v>244</v>
      </c>
      <c r="D1524" s="60" t="s">
        <v>211</v>
      </c>
      <c r="E1524" s="61">
        <v>1174479.7125471863</v>
      </c>
    </row>
    <row r="1525" spans="1:5" x14ac:dyDescent="0.35">
      <c r="A1525" s="59" t="s">
        <v>36</v>
      </c>
      <c r="B1525" s="59" t="str">
        <f>+VLOOKUP(Tabla1[[#This Row],[Contrato]],H:I,2,0)</f>
        <v>Servicios de Extracción Petrolera Lifting de México</v>
      </c>
      <c r="C1525" s="59" t="s">
        <v>244</v>
      </c>
      <c r="D1525" s="60" t="s">
        <v>212</v>
      </c>
      <c r="E1525" s="61">
        <v>589020.1037724769</v>
      </c>
    </row>
    <row r="1526" spans="1:5" x14ac:dyDescent="0.35">
      <c r="A1526" s="59" t="s">
        <v>36</v>
      </c>
      <c r="B1526" s="59" t="str">
        <f>+VLOOKUP(Tabla1[[#This Row],[Contrato]],H:I,2,0)</f>
        <v>Servicios de Extracción Petrolera Lifting de México</v>
      </c>
      <c r="C1526" s="59" t="s">
        <v>244</v>
      </c>
      <c r="D1526" s="60" t="s">
        <v>213</v>
      </c>
      <c r="E1526" s="61">
        <v>1418001.9273870024</v>
      </c>
    </row>
    <row r="1527" spans="1:5" x14ac:dyDescent="0.35">
      <c r="A1527" s="59" t="s">
        <v>36</v>
      </c>
      <c r="B1527" s="59" t="str">
        <f>+VLOOKUP(Tabla1[[#This Row],[Contrato]],H:I,2,0)</f>
        <v>Servicios de Extracción Petrolera Lifting de México</v>
      </c>
      <c r="C1527" s="59" t="s">
        <v>244</v>
      </c>
      <c r="D1527" s="60" t="s">
        <v>214</v>
      </c>
      <c r="E1527" s="61">
        <v>386507.75398958439</v>
      </c>
    </row>
    <row r="1528" spans="1:5" x14ac:dyDescent="0.35">
      <c r="A1528" s="59" t="s">
        <v>36</v>
      </c>
      <c r="B1528" s="59" t="str">
        <f>+VLOOKUP(Tabla1[[#This Row],[Contrato]],H:I,2,0)</f>
        <v>Servicios de Extracción Petrolera Lifting de México</v>
      </c>
      <c r="C1528" s="59" t="s">
        <v>244</v>
      </c>
      <c r="D1528" s="60" t="s">
        <v>215</v>
      </c>
      <c r="E1528" s="61">
        <v>294595.69363022048</v>
      </c>
    </row>
    <row r="1529" spans="1:5" x14ac:dyDescent="0.35">
      <c r="A1529" s="59" t="s">
        <v>36</v>
      </c>
      <c r="B1529" s="59" t="str">
        <f>+VLOOKUP(Tabla1[[#This Row],[Contrato]],H:I,2,0)</f>
        <v>Servicios de Extracción Petrolera Lifting de México</v>
      </c>
      <c r="C1529" s="59" t="s">
        <v>244</v>
      </c>
      <c r="D1529" s="60" t="s">
        <v>216</v>
      </c>
      <c r="E1529" s="61">
        <v>627291.07094632182</v>
      </c>
    </row>
    <row r="1530" spans="1:5" x14ac:dyDescent="0.35">
      <c r="A1530" s="59" t="s">
        <v>36</v>
      </c>
      <c r="B1530" s="59" t="str">
        <f>+VLOOKUP(Tabla1[[#This Row],[Contrato]],H:I,2,0)</f>
        <v>Servicios de Extracción Petrolera Lifting de México</v>
      </c>
      <c r="C1530" s="59" t="s">
        <v>244</v>
      </c>
      <c r="D1530" s="60" t="s">
        <v>217</v>
      </c>
      <c r="E1530" s="61">
        <v>466461.0326040826</v>
      </c>
    </row>
    <row r="1531" spans="1:5" x14ac:dyDescent="0.35">
      <c r="A1531" s="59" t="s">
        <v>36</v>
      </c>
      <c r="B1531" s="59" t="str">
        <f>+VLOOKUP(Tabla1[[#This Row],[Contrato]],H:I,2,0)</f>
        <v>Servicios de Extracción Petrolera Lifting de México</v>
      </c>
      <c r="C1531" s="59" t="s">
        <v>244</v>
      </c>
      <c r="D1531" s="60" t="s">
        <v>218</v>
      </c>
      <c r="E1531" s="61">
        <v>389929.53861804731</v>
      </c>
    </row>
    <row r="1532" spans="1:5" x14ac:dyDescent="0.35">
      <c r="A1532" s="59" t="s">
        <v>36</v>
      </c>
      <c r="B1532" s="59" t="str">
        <f>+VLOOKUP(Tabla1[[#This Row],[Contrato]],H:I,2,0)</f>
        <v>Servicios de Extracción Petrolera Lifting de México</v>
      </c>
      <c r="C1532" s="59" t="s">
        <v>244</v>
      </c>
      <c r="D1532" s="60" t="s">
        <v>219</v>
      </c>
      <c r="E1532" s="61">
        <v>1114517.5402047234</v>
      </c>
    </row>
    <row r="1533" spans="1:5" x14ac:dyDescent="0.35">
      <c r="A1533" s="59" t="s">
        <v>36</v>
      </c>
      <c r="B1533" s="59" t="str">
        <f>+VLOOKUP(Tabla1[[#This Row],[Contrato]],H:I,2,0)</f>
        <v>Servicios de Extracción Petrolera Lifting de México</v>
      </c>
      <c r="C1533" s="59" t="s">
        <v>244</v>
      </c>
      <c r="D1533" s="60" t="s">
        <v>220</v>
      </c>
      <c r="E1533" s="61">
        <v>734324.14186357695</v>
      </c>
    </row>
    <row r="1534" spans="1:5" x14ac:dyDescent="0.35">
      <c r="A1534" s="59" t="s">
        <v>36</v>
      </c>
      <c r="B1534" s="59" t="str">
        <f>+VLOOKUP(Tabla1[[#This Row],[Contrato]],H:I,2,0)</f>
        <v>Servicios de Extracción Petrolera Lifting de México</v>
      </c>
      <c r="C1534" s="59" t="s">
        <v>244</v>
      </c>
      <c r="D1534" s="60" t="s">
        <v>240</v>
      </c>
      <c r="E1534" s="61">
        <v>1300414.6217565525</v>
      </c>
    </row>
    <row r="1535" spans="1:5" x14ac:dyDescent="0.35">
      <c r="A1535" s="59" t="s">
        <v>36</v>
      </c>
      <c r="B1535" s="59" t="str">
        <f>+VLOOKUP(Tabla1[[#This Row],[Contrato]],H:I,2,0)</f>
        <v>Servicios de Extracción Petrolera Lifting de México</v>
      </c>
      <c r="C1535" s="59" t="s">
        <v>244</v>
      </c>
      <c r="D1535" s="60" t="s">
        <v>259</v>
      </c>
      <c r="E1535" s="61">
        <v>666187.70587956638</v>
      </c>
    </row>
    <row r="1536" spans="1:5" x14ac:dyDescent="0.35">
      <c r="A1536" s="59" t="s">
        <v>36</v>
      </c>
      <c r="B1536" s="59" t="str">
        <f>+VLOOKUP(Tabla1[[#This Row],[Contrato]],H:I,2,0)</f>
        <v>Servicios de Extracción Petrolera Lifting de México</v>
      </c>
      <c r="C1536" s="59" t="s">
        <v>244</v>
      </c>
      <c r="D1536" s="60" t="s">
        <v>267</v>
      </c>
      <c r="E1536" s="61">
        <v>1673373.2715890093</v>
      </c>
    </row>
    <row r="1537" spans="1:5" x14ac:dyDescent="0.35">
      <c r="A1537" s="59" t="s">
        <v>36</v>
      </c>
      <c r="B1537" s="59" t="str">
        <f>+VLOOKUP(Tabla1[[#This Row],[Contrato]],H:I,2,0)</f>
        <v>Servicios de Extracción Petrolera Lifting de México</v>
      </c>
      <c r="C1537" s="59" t="s">
        <v>245</v>
      </c>
      <c r="D1537" s="60" t="s">
        <v>234</v>
      </c>
      <c r="E1537" s="61">
        <v>12232.64</v>
      </c>
    </row>
    <row r="1538" spans="1:5" x14ac:dyDescent="0.35">
      <c r="A1538" s="59" t="s">
        <v>36</v>
      </c>
      <c r="B1538" s="59" t="str">
        <f>+VLOOKUP(Tabla1[[#This Row],[Contrato]],H:I,2,0)</f>
        <v>Servicios de Extracción Petrolera Lifting de México</v>
      </c>
      <c r="C1538" s="59" t="s">
        <v>245</v>
      </c>
      <c r="D1538" s="60" t="s">
        <v>235</v>
      </c>
      <c r="E1538" s="61">
        <v>82488.569999999992</v>
      </c>
    </row>
    <row r="1539" spans="1:5" x14ac:dyDescent="0.35">
      <c r="A1539" s="59" t="s">
        <v>36</v>
      </c>
      <c r="B1539" s="59" t="str">
        <f>+VLOOKUP(Tabla1[[#This Row],[Contrato]],H:I,2,0)</f>
        <v>Servicios de Extracción Petrolera Lifting de México</v>
      </c>
      <c r="C1539" s="59" t="s">
        <v>245</v>
      </c>
      <c r="D1539" s="60" t="s">
        <v>193</v>
      </c>
      <c r="E1539" s="61">
        <v>85987.959999999992</v>
      </c>
    </row>
    <row r="1540" spans="1:5" x14ac:dyDescent="0.35">
      <c r="A1540" s="59" t="s">
        <v>36</v>
      </c>
      <c r="B1540" s="59" t="str">
        <f>+VLOOKUP(Tabla1[[#This Row],[Contrato]],H:I,2,0)</f>
        <v>Servicios de Extracción Petrolera Lifting de México</v>
      </c>
      <c r="C1540" s="59" t="s">
        <v>245</v>
      </c>
      <c r="D1540" s="60" t="s">
        <v>194</v>
      </c>
      <c r="E1540" s="61">
        <v>21343.08</v>
      </c>
    </row>
    <row r="1541" spans="1:5" x14ac:dyDescent="0.35">
      <c r="A1541" s="59" t="s">
        <v>36</v>
      </c>
      <c r="B1541" s="59" t="str">
        <f>+VLOOKUP(Tabla1[[#This Row],[Contrato]],H:I,2,0)</f>
        <v>Servicios de Extracción Petrolera Lifting de México</v>
      </c>
      <c r="C1541" s="59" t="s">
        <v>245</v>
      </c>
      <c r="D1541" s="60" t="s">
        <v>195</v>
      </c>
      <c r="E1541" s="61">
        <v>166131.1</v>
      </c>
    </row>
    <row r="1542" spans="1:5" x14ac:dyDescent="0.35">
      <c r="A1542" s="59" t="s">
        <v>36</v>
      </c>
      <c r="B1542" s="59" t="str">
        <f>+VLOOKUP(Tabla1[[#This Row],[Contrato]],H:I,2,0)</f>
        <v>Servicios de Extracción Petrolera Lifting de México</v>
      </c>
      <c r="C1542" s="59" t="s">
        <v>245</v>
      </c>
      <c r="D1542" s="60" t="s">
        <v>196</v>
      </c>
      <c r="E1542" s="61">
        <v>4344.76</v>
      </c>
    </row>
    <row r="1543" spans="1:5" x14ac:dyDescent="0.35">
      <c r="A1543" s="59" t="s">
        <v>36</v>
      </c>
      <c r="B1543" s="59" t="str">
        <f>+VLOOKUP(Tabla1[[#This Row],[Contrato]],H:I,2,0)</f>
        <v>Servicios de Extracción Petrolera Lifting de México</v>
      </c>
      <c r="C1543" s="59" t="s">
        <v>245</v>
      </c>
      <c r="D1543" s="60" t="s">
        <v>197</v>
      </c>
      <c r="E1543" s="61">
        <v>198250.88</v>
      </c>
    </row>
    <row r="1544" spans="1:5" x14ac:dyDescent="0.35">
      <c r="A1544" s="59" t="s">
        <v>36</v>
      </c>
      <c r="B1544" s="59" t="str">
        <f>+VLOOKUP(Tabla1[[#This Row],[Contrato]],H:I,2,0)</f>
        <v>Servicios de Extracción Petrolera Lifting de México</v>
      </c>
      <c r="C1544" s="59" t="s">
        <v>245</v>
      </c>
      <c r="D1544" s="60" t="s">
        <v>198</v>
      </c>
      <c r="E1544" s="61">
        <v>43161.929999999993</v>
      </c>
    </row>
    <row r="1545" spans="1:5" x14ac:dyDescent="0.35">
      <c r="A1545" s="59" t="s">
        <v>36</v>
      </c>
      <c r="B1545" s="59" t="str">
        <f>+VLOOKUP(Tabla1[[#This Row],[Contrato]],H:I,2,0)</f>
        <v>Servicios de Extracción Petrolera Lifting de México</v>
      </c>
      <c r="C1545" s="59" t="s">
        <v>245</v>
      </c>
      <c r="D1545" s="60" t="s">
        <v>199</v>
      </c>
      <c r="E1545" s="61">
        <v>216601.65000000002</v>
      </c>
    </row>
    <row r="1546" spans="1:5" x14ac:dyDescent="0.35">
      <c r="A1546" s="59" t="s">
        <v>36</v>
      </c>
      <c r="B1546" s="59" t="str">
        <f>+VLOOKUP(Tabla1[[#This Row],[Contrato]],H:I,2,0)</f>
        <v>Servicios de Extracción Petrolera Lifting de México</v>
      </c>
      <c r="C1546" s="59" t="s">
        <v>245</v>
      </c>
      <c r="D1546" s="60" t="s">
        <v>200</v>
      </c>
      <c r="E1546" s="61">
        <v>326911.69</v>
      </c>
    </row>
    <row r="1547" spans="1:5" x14ac:dyDescent="0.35">
      <c r="A1547" s="59" t="s">
        <v>36</v>
      </c>
      <c r="B1547" s="59" t="str">
        <f>+VLOOKUP(Tabla1[[#This Row],[Contrato]],H:I,2,0)</f>
        <v>Servicios de Extracción Petrolera Lifting de México</v>
      </c>
      <c r="C1547" s="59" t="s">
        <v>245</v>
      </c>
      <c r="D1547" s="60" t="s">
        <v>201</v>
      </c>
      <c r="E1547" s="61">
        <v>106835.93</v>
      </c>
    </row>
    <row r="1548" spans="1:5" x14ac:dyDescent="0.35">
      <c r="A1548" s="59" t="s">
        <v>36</v>
      </c>
      <c r="B1548" s="59" t="str">
        <f>+VLOOKUP(Tabla1[[#This Row],[Contrato]],H:I,2,0)</f>
        <v>Servicios de Extracción Petrolera Lifting de México</v>
      </c>
      <c r="C1548" s="59" t="s">
        <v>245</v>
      </c>
      <c r="D1548" s="60" t="s">
        <v>202</v>
      </c>
      <c r="E1548" s="61">
        <v>470560.74999999994</v>
      </c>
    </row>
    <row r="1549" spans="1:5" x14ac:dyDescent="0.35">
      <c r="A1549" s="59" t="s">
        <v>36</v>
      </c>
      <c r="B1549" s="59" t="str">
        <f>+VLOOKUP(Tabla1[[#This Row],[Contrato]],H:I,2,0)</f>
        <v>Servicios de Extracción Petrolera Lifting de México</v>
      </c>
      <c r="C1549" s="59" t="s">
        <v>245</v>
      </c>
      <c r="D1549" s="60" t="s">
        <v>203</v>
      </c>
      <c r="E1549" s="61">
        <v>229958.72999999992</v>
      </c>
    </row>
    <row r="1550" spans="1:5" x14ac:dyDescent="0.35">
      <c r="A1550" s="59" t="s">
        <v>36</v>
      </c>
      <c r="B1550" s="59" t="str">
        <f>+VLOOKUP(Tabla1[[#This Row],[Contrato]],H:I,2,0)</f>
        <v>Servicios de Extracción Petrolera Lifting de México</v>
      </c>
      <c r="C1550" s="59" t="s">
        <v>245</v>
      </c>
      <c r="D1550" s="60" t="s">
        <v>204</v>
      </c>
      <c r="E1550" s="61">
        <v>590367.78999999992</v>
      </c>
    </row>
    <row r="1551" spans="1:5" x14ac:dyDescent="0.35">
      <c r="A1551" s="59" t="s">
        <v>36</v>
      </c>
      <c r="B1551" s="59" t="str">
        <f>+VLOOKUP(Tabla1[[#This Row],[Contrato]],H:I,2,0)</f>
        <v>Servicios de Extracción Petrolera Lifting de México</v>
      </c>
      <c r="C1551" s="59" t="s">
        <v>245</v>
      </c>
      <c r="D1551" s="60" t="s">
        <v>205</v>
      </c>
      <c r="E1551" s="61">
        <v>1422608.9799999991</v>
      </c>
    </row>
    <row r="1552" spans="1:5" x14ac:dyDescent="0.35">
      <c r="A1552" s="59" t="s">
        <v>36</v>
      </c>
      <c r="B1552" s="59" t="str">
        <f>+VLOOKUP(Tabla1[[#This Row],[Contrato]],H:I,2,0)</f>
        <v>Servicios de Extracción Petrolera Lifting de México</v>
      </c>
      <c r="C1552" s="59" t="s">
        <v>245</v>
      </c>
      <c r="D1552" s="60" t="s">
        <v>206</v>
      </c>
      <c r="E1552" s="61">
        <v>2181972.8499999987</v>
      </c>
    </row>
    <row r="1553" spans="1:5" x14ac:dyDescent="0.35">
      <c r="A1553" s="59" t="s">
        <v>36</v>
      </c>
      <c r="B1553" s="59" t="str">
        <f>+VLOOKUP(Tabla1[[#This Row],[Contrato]],H:I,2,0)</f>
        <v>Servicios de Extracción Petrolera Lifting de México</v>
      </c>
      <c r="C1553" s="59" t="s">
        <v>245</v>
      </c>
      <c r="D1553" s="60" t="s">
        <v>207</v>
      </c>
      <c r="E1553" s="61">
        <v>2566094.6299999957</v>
      </c>
    </row>
    <row r="1554" spans="1:5" x14ac:dyDescent="0.35">
      <c r="A1554" s="59" t="s">
        <v>37</v>
      </c>
      <c r="B1554" s="59" t="str">
        <f>+VLOOKUP(Tabla1[[#This Row],[Contrato]],H:I,2,0)</f>
        <v>Dunas Exploración y Producción</v>
      </c>
      <c r="C1554" s="59" t="s">
        <v>242</v>
      </c>
      <c r="D1554" s="60" t="s">
        <v>209</v>
      </c>
      <c r="E1554" s="61">
        <v>19160.309999999998</v>
      </c>
    </row>
    <row r="1555" spans="1:5" x14ac:dyDescent="0.35">
      <c r="A1555" s="59" t="s">
        <v>37</v>
      </c>
      <c r="B1555" s="59" t="str">
        <f>+VLOOKUP(Tabla1[[#This Row],[Contrato]],H:I,2,0)</f>
        <v>Dunas Exploración y Producción</v>
      </c>
      <c r="C1555" s="59" t="s">
        <v>242</v>
      </c>
      <c r="D1555" s="60" t="s">
        <v>211</v>
      </c>
      <c r="E1555" s="61">
        <v>125132.12000000001</v>
      </c>
    </row>
    <row r="1556" spans="1:5" x14ac:dyDescent="0.35">
      <c r="A1556" s="59" t="s">
        <v>37</v>
      </c>
      <c r="B1556" s="59" t="str">
        <f>+VLOOKUP(Tabla1[[#This Row],[Contrato]],H:I,2,0)</f>
        <v>Dunas Exploración y Producción</v>
      </c>
      <c r="C1556" s="59" t="s">
        <v>242</v>
      </c>
      <c r="D1556" s="60" t="s">
        <v>212</v>
      </c>
      <c r="E1556" s="61">
        <v>19104.98</v>
      </c>
    </row>
    <row r="1557" spans="1:5" x14ac:dyDescent="0.35">
      <c r="A1557" s="59" t="s">
        <v>37</v>
      </c>
      <c r="B1557" s="59" t="str">
        <f>+VLOOKUP(Tabla1[[#This Row],[Contrato]],H:I,2,0)</f>
        <v>Dunas Exploración y Producción</v>
      </c>
      <c r="C1557" s="59" t="s">
        <v>242</v>
      </c>
      <c r="D1557" s="60" t="s">
        <v>214</v>
      </c>
      <c r="E1557" s="61">
        <v>24050.529597471606</v>
      </c>
    </row>
    <row r="1558" spans="1:5" x14ac:dyDescent="0.35">
      <c r="A1558" s="59" t="s">
        <v>37</v>
      </c>
      <c r="B1558" s="59" t="str">
        <f>+VLOOKUP(Tabla1[[#This Row],[Contrato]],H:I,2,0)</f>
        <v>Dunas Exploración y Producción</v>
      </c>
      <c r="C1558" s="59" t="s">
        <v>242</v>
      </c>
      <c r="D1558" s="60" t="s">
        <v>215</v>
      </c>
      <c r="E1558" s="61">
        <v>129668.16797303602</v>
      </c>
    </row>
    <row r="1559" spans="1:5" x14ac:dyDescent="0.35">
      <c r="A1559" s="59" t="s">
        <v>37</v>
      </c>
      <c r="B1559" s="59" t="str">
        <f>+VLOOKUP(Tabla1[[#This Row],[Contrato]],H:I,2,0)</f>
        <v>Dunas Exploración y Producción</v>
      </c>
      <c r="C1559" s="59" t="s">
        <v>242</v>
      </c>
      <c r="D1559" s="60" t="s">
        <v>216</v>
      </c>
      <c r="E1559" s="61">
        <v>106.60168914035559</v>
      </c>
    </row>
    <row r="1560" spans="1:5" x14ac:dyDescent="0.35">
      <c r="A1560" s="59" t="s">
        <v>37</v>
      </c>
      <c r="B1560" s="59" t="str">
        <f>+VLOOKUP(Tabla1[[#This Row],[Contrato]],H:I,2,0)</f>
        <v>Dunas Exploración y Producción</v>
      </c>
      <c r="C1560" s="59" t="s">
        <v>245</v>
      </c>
      <c r="D1560" s="60" t="s">
        <v>226</v>
      </c>
      <c r="E1560" s="61">
        <v>99271.76</v>
      </c>
    </row>
    <row r="1561" spans="1:5" x14ac:dyDescent="0.35">
      <c r="A1561" s="59" t="s">
        <v>37</v>
      </c>
      <c r="B1561" s="59" t="str">
        <f>+VLOOKUP(Tabla1[[#This Row],[Contrato]],H:I,2,0)</f>
        <v>Dunas Exploración y Producción</v>
      </c>
      <c r="C1561" s="59" t="s">
        <v>245</v>
      </c>
      <c r="D1561" s="60" t="s">
        <v>228</v>
      </c>
      <c r="E1561" s="61">
        <v>49073.93</v>
      </c>
    </row>
    <row r="1562" spans="1:5" x14ac:dyDescent="0.35">
      <c r="A1562" s="59" t="s">
        <v>37</v>
      </c>
      <c r="B1562" s="59" t="str">
        <f>+VLOOKUP(Tabla1[[#This Row],[Contrato]],H:I,2,0)</f>
        <v>Dunas Exploración y Producción</v>
      </c>
      <c r="C1562" s="59" t="s">
        <v>245</v>
      </c>
      <c r="D1562" s="60" t="s">
        <v>231</v>
      </c>
      <c r="E1562" s="61">
        <v>86366.88</v>
      </c>
    </row>
    <row r="1563" spans="1:5" x14ac:dyDescent="0.35">
      <c r="A1563" s="59" t="s">
        <v>37</v>
      </c>
      <c r="B1563" s="59" t="str">
        <f>+VLOOKUP(Tabla1[[#This Row],[Contrato]],H:I,2,0)</f>
        <v>Dunas Exploración y Producción</v>
      </c>
      <c r="C1563" s="59" t="s">
        <v>245</v>
      </c>
      <c r="D1563" s="60" t="s">
        <v>232</v>
      </c>
      <c r="E1563" s="61">
        <v>128095.75</v>
      </c>
    </row>
    <row r="1564" spans="1:5" x14ac:dyDescent="0.35">
      <c r="A1564" s="59" t="s">
        <v>37</v>
      </c>
      <c r="B1564" s="59" t="str">
        <f>+VLOOKUP(Tabla1[[#This Row],[Contrato]],H:I,2,0)</f>
        <v>Dunas Exploración y Producción</v>
      </c>
      <c r="C1564" s="59" t="s">
        <v>245</v>
      </c>
      <c r="D1564" s="60" t="s">
        <v>233</v>
      </c>
      <c r="E1564" s="61">
        <v>74629.39</v>
      </c>
    </row>
    <row r="1565" spans="1:5" x14ac:dyDescent="0.35">
      <c r="A1565" s="59" t="s">
        <v>37</v>
      </c>
      <c r="B1565" s="59" t="str">
        <f>+VLOOKUP(Tabla1[[#This Row],[Contrato]],H:I,2,0)</f>
        <v>Dunas Exploración y Producción</v>
      </c>
      <c r="C1565" s="59" t="s">
        <v>245</v>
      </c>
      <c r="D1565" s="60" t="s">
        <v>234</v>
      </c>
      <c r="E1565" s="61">
        <v>176297.52000000002</v>
      </c>
    </row>
    <row r="1566" spans="1:5" x14ac:dyDescent="0.35">
      <c r="A1566" s="59" t="s">
        <v>37</v>
      </c>
      <c r="B1566" s="59" t="str">
        <f>+VLOOKUP(Tabla1[[#This Row],[Contrato]],H:I,2,0)</f>
        <v>Dunas Exploración y Producción</v>
      </c>
      <c r="C1566" s="59" t="s">
        <v>245</v>
      </c>
      <c r="D1566" s="60" t="s">
        <v>235</v>
      </c>
      <c r="E1566" s="61">
        <v>122391.20000000001</v>
      </c>
    </row>
    <row r="1567" spans="1:5" x14ac:dyDescent="0.35">
      <c r="A1567" s="59" t="s">
        <v>37</v>
      </c>
      <c r="B1567" s="59" t="str">
        <f>+VLOOKUP(Tabla1[[#This Row],[Contrato]],H:I,2,0)</f>
        <v>Dunas Exploración y Producción</v>
      </c>
      <c r="C1567" s="59" t="s">
        <v>245</v>
      </c>
      <c r="D1567" s="60" t="s">
        <v>194</v>
      </c>
      <c r="E1567" s="61">
        <v>103052.62</v>
      </c>
    </row>
    <row r="1568" spans="1:5" x14ac:dyDescent="0.35">
      <c r="A1568" s="59" t="s">
        <v>37</v>
      </c>
      <c r="B1568" s="59" t="str">
        <f>+VLOOKUP(Tabla1[[#This Row],[Contrato]],H:I,2,0)</f>
        <v>Dunas Exploración y Producción</v>
      </c>
      <c r="C1568" s="59" t="s">
        <v>245</v>
      </c>
      <c r="D1568" s="60" t="s">
        <v>195</v>
      </c>
      <c r="E1568" s="61">
        <v>121621.69</v>
      </c>
    </row>
    <row r="1569" spans="1:5" x14ac:dyDescent="0.35">
      <c r="A1569" s="59" t="s">
        <v>37</v>
      </c>
      <c r="B1569" s="59" t="str">
        <f>+VLOOKUP(Tabla1[[#This Row],[Contrato]],H:I,2,0)</f>
        <v>Dunas Exploración y Producción</v>
      </c>
      <c r="C1569" s="59" t="s">
        <v>245</v>
      </c>
      <c r="D1569" s="60" t="s">
        <v>196</v>
      </c>
      <c r="E1569" s="61">
        <v>84764.71</v>
      </c>
    </row>
    <row r="1570" spans="1:5" x14ac:dyDescent="0.35">
      <c r="A1570" s="59" t="s">
        <v>37</v>
      </c>
      <c r="B1570" s="59" t="str">
        <f>+VLOOKUP(Tabla1[[#This Row],[Contrato]],H:I,2,0)</f>
        <v>Dunas Exploración y Producción</v>
      </c>
      <c r="C1570" s="59" t="s">
        <v>245</v>
      </c>
      <c r="D1570" s="60" t="s">
        <v>197</v>
      </c>
      <c r="E1570" s="61">
        <v>133498.41999999998</v>
      </c>
    </row>
    <row r="1571" spans="1:5" x14ac:dyDescent="0.35">
      <c r="A1571" s="59" t="s">
        <v>37</v>
      </c>
      <c r="B1571" s="59" t="str">
        <f>+VLOOKUP(Tabla1[[#This Row],[Contrato]],H:I,2,0)</f>
        <v>Dunas Exploración y Producción</v>
      </c>
      <c r="C1571" s="59" t="s">
        <v>245</v>
      </c>
      <c r="D1571" s="60" t="s">
        <v>198</v>
      </c>
      <c r="E1571" s="61">
        <v>87833.67</v>
      </c>
    </row>
    <row r="1572" spans="1:5" x14ac:dyDescent="0.35">
      <c r="A1572" s="59" t="s">
        <v>37</v>
      </c>
      <c r="B1572" s="59" t="str">
        <f>+VLOOKUP(Tabla1[[#This Row],[Contrato]],H:I,2,0)</f>
        <v>Dunas Exploración y Producción</v>
      </c>
      <c r="C1572" s="59" t="s">
        <v>245</v>
      </c>
      <c r="D1572" s="60" t="s">
        <v>199</v>
      </c>
      <c r="E1572" s="61">
        <v>94853.94</v>
      </c>
    </row>
    <row r="1573" spans="1:5" x14ac:dyDescent="0.35">
      <c r="A1573" s="59" t="s">
        <v>37</v>
      </c>
      <c r="B1573" s="59" t="str">
        <f>+VLOOKUP(Tabla1[[#This Row],[Contrato]],H:I,2,0)</f>
        <v>Dunas Exploración y Producción</v>
      </c>
      <c r="C1573" s="59" t="s">
        <v>245</v>
      </c>
      <c r="D1573" s="60" t="s">
        <v>200</v>
      </c>
      <c r="E1573" s="61">
        <v>114223.29</v>
      </c>
    </row>
    <row r="1574" spans="1:5" x14ac:dyDescent="0.35">
      <c r="A1574" s="59" t="s">
        <v>37</v>
      </c>
      <c r="B1574" s="59" t="str">
        <f>+VLOOKUP(Tabla1[[#This Row],[Contrato]],H:I,2,0)</f>
        <v>Dunas Exploración y Producción</v>
      </c>
      <c r="C1574" s="59" t="s">
        <v>245</v>
      </c>
      <c r="D1574" s="60" t="s">
        <v>201</v>
      </c>
      <c r="E1574" s="61">
        <v>76926.559999999998</v>
      </c>
    </row>
    <row r="1575" spans="1:5" x14ac:dyDescent="0.35">
      <c r="A1575" s="59" t="s">
        <v>37</v>
      </c>
      <c r="B1575" s="59" t="str">
        <f>+VLOOKUP(Tabla1[[#This Row],[Contrato]],H:I,2,0)</f>
        <v>Dunas Exploración y Producción</v>
      </c>
      <c r="C1575" s="59" t="s">
        <v>245</v>
      </c>
      <c r="D1575" s="60" t="s">
        <v>203</v>
      </c>
      <c r="E1575" s="61">
        <v>126117.77</v>
      </c>
    </row>
    <row r="1576" spans="1:5" x14ac:dyDescent="0.35">
      <c r="A1576" s="59" t="s">
        <v>37</v>
      </c>
      <c r="B1576" s="59" t="str">
        <f>+VLOOKUP(Tabla1[[#This Row],[Contrato]],H:I,2,0)</f>
        <v>Dunas Exploración y Producción</v>
      </c>
      <c r="C1576" s="59" t="s">
        <v>245</v>
      </c>
      <c r="D1576" s="60" t="s">
        <v>204</v>
      </c>
      <c r="E1576" s="61">
        <v>210894.70730109993</v>
      </c>
    </row>
    <row r="1577" spans="1:5" x14ac:dyDescent="0.35">
      <c r="A1577" s="59" t="s">
        <v>37</v>
      </c>
      <c r="B1577" s="59" t="str">
        <f>+VLOOKUP(Tabla1[[#This Row],[Contrato]],H:I,2,0)</f>
        <v>Dunas Exploración y Producción</v>
      </c>
      <c r="C1577" s="59" t="s">
        <v>245</v>
      </c>
      <c r="D1577" s="60" t="s">
        <v>205</v>
      </c>
      <c r="E1577" s="61">
        <v>48971.618981801992</v>
      </c>
    </row>
    <row r="1578" spans="1:5" x14ac:dyDescent="0.35">
      <c r="A1578" s="59" t="s">
        <v>37</v>
      </c>
      <c r="B1578" s="59" t="str">
        <f>+VLOOKUP(Tabla1[[#This Row],[Contrato]],H:I,2,0)</f>
        <v>Dunas Exploración y Producción</v>
      </c>
      <c r="C1578" s="59" t="s">
        <v>245</v>
      </c>
      <c r="D1578" s="60" t="s">
        <v>206</v>
      </c>
      <c r="E1578" s="61">
        <v>106199.03789267615</v>
      </c>
    </row>
    <row r="1579" spans="1:5" x14ac:dyDescent="0.35">
      <c r="A1579" s="59" t="s">
        <v>37</v>
      </c>
      <c r="B1579" s="59" t="str">
        <f>+VLOOKUP(Tabla1[[#This Row],[Contrato]],H:I,2,0)</f>
        <v>Dunas Exploración y Producción</v>
      </c>
      <c r="C1579" s="59" t="s">
        <v>245</v>
      </c>
      <c r="D1579" s="60" t="s">
        <v>207</v>
      </c>
      <c r="E1579" s="61">
        <v>92370.725199566106</v>
      </c>
    </row>
    <row r="1580" spans="1:5" x14ac:dyDescent="0.35">
      <c r="A1580" s="59" t="s">
        <v>37</v>
      </c>
      <c r="B1580" s="59" t="str">
        <f>+VLOOKUP(Tabla1[[#This Row],[Contrato]],H:I,2,0)</f>
        <v>Dunas Exploración y Producción</v>
      </c>
      <c r="C1580" s="59" t="s">
        <v>245</v>
      </c>
      <c r="D1580" s="60" t="s">
        <v>208</v>
      </c>
      <c r="E1580" s="61">
        <v>105621.87263636997</v>
      </c>
    </row>
    <row r="1581" spans="1:5" x14ac:dyDescent="0.35">
      <c r="A1581" s="59" t="s">
        <v>37</v>
      </c>
      <c r="B1581" s="59" t="str">
        <f>+VLOOKUP(Tabla1[[#This Row],[Contrato]],H:I,2,0)</f>
        <v>Dunas Exploración y Producción</v>
      </c>
      <c r="C1581" s="59" t="s">
        <v>245</v>
      </c>
      <c r="D1581" s="60" t="s">
        <v>214</v>
      </c>
      <c r="E1581" s="61">
        <v>23200</v>
      </c>
    </row>
    <row r="1582" spans="1:5" x14ac:dyDescent="0.35">
      <c r="A1582" s="59" t="s">
        <v>37</v>
      </c>
      <c r="B1582" s="59" t="str">
        <f>+VLOOKUP(Tabla1[[#This Row],[Contrato]],H:I,2,0)</f>
        <v>Dunas Exploración y Producción</v>
      </c>
      <c r="C1582" s="59" t="s">
        <v>245</v>
      </c>
      <c r="D1582" s="60" t="s">
        <v>215</v>
      </c>
      <c r="E1582" s="61">
        <v>36009.050000000003</v>
      </c>
    </row>
    <row r="1583" spans="1:5" x14ac:dyDescent="0.35">
      <c r="A1583" s="59" t="s">
        <v>37</v>
      </c>
      <c r="B1583" s="59" t="str">
        <f>+VLOOKUP(Tabla1[[#This Row],[Contrato]],H:I,2,0)</f>
        <v>Dunas Exploración y Producción</v>
      </c>
      <c r="C1583" s="59" t="s">
        <v>245</v>
      </c>
      <c r="D1583" s="60" t="s">
        <v>216</v>
      </c>
      <c r="E1583" s="61">
        <v>41198.02207214151</v>
      </c>
    </row>
    <row r="1584" spans="1:5" x14ac:dyDescent="0.35">
      <c r="A1584" s="59" t="s">
        <v>37</v>
      </c>
      <c r="B1584" s="59" t="str">
        <f>+VLOOKUP(Tabla1[[#This Row],[Contrato]],H:I,2,0)</f>
        <v>Dunas Exploración y Producción</v>
      </c>
      <c r="C1584" s="59" t="s">
        <v>245</v>
      </c>
      <c r="D1584" s="60" t="s">
        <v>217</v>
      </c>
      <c r="E1584" s="61">
        <v>679.70671314719948</v>
      </c>
    </row>
    <row r="1585" spans="1:5" x14ac:dyDescent="0.35">
      <c r="A1585" s="59" t="s">
        <v>37</v>
      </c>
      <c r="B1585" s="59" t="str">
        <f>+VLOOKUP(Tabla1[[#This Row],[Contrato]],H:I,2,0)</f>
        <v>Dunas Exploración y Producción</v>
      </c>
      <c r="C1585" s="59" t="s">
        <v>245</v>
      </c>
      <c r="D1585" s="60" t="s">
        <v>218</v>
      </c>
      <c r="E1585" s="61">
        <v>44243.483972791619</v>
      </c>
    </row>
    <row r="1586" spans="1:5" x14ac:dyDescent="0.35">
      <c r="A1586" s="59" t="s">
        <v>37</v>
      </c>
      <c r="B1586" s="59" t="str">
        <f>+VLOOKUP(Tabla1[[#This Row],[Contrato]],H:I,2,0)</f>
        <v>Dunas Exploración y Producción</v>
      </c>
      <c r="C1586" s="59" t="s">
        <v>245</v>
      </c>
      <c r="D1586" s="60" t="s">
        <v>219</v>
      </c>
      <c r="E1586" s="61">
        <v>23740.736130255074</v>
      </c>
    </row>
    <row r="1587" spans="1:5" x14ac:dyDescent="0.35">
      <c r="A1587" s="59" t="s">
        <v>37</v>
      </c>
      <c r="B1587" s="59" t="str">
        <f>+VLOOKUP(Tabla1[[#This Row],[Contrato]],H:I,2,0)</f>
        <v>Dunas Exploración y Producción</v>
      </c>
      <c r="C1587" s="59" t="s">
        <v>245</v>
      </c>
      <c r="D1587" s="60" t="s">
        <v>220</v>
      </c>
      <c r="E1587" s="61">
        <v>278442.83964653703</v>
      </c>
    </row>
    <row r="1588" spans="1:5" x14ac:dyDescent="0.35">
      <c r="A1588" s="59" t="s">
        <v>37</v>
      </c>
      <c r="B1588" s="59" t="str">
        <f>+VLOOKUP(Tabla1[[#This Row],[Contrato]],H:I,2,0)</f>
        <v>Dunas Exploración y Producción</v>
      </c>
      <c r="C1588" s="59" t="s">
        <v>245</v>
      </c>
      <c r="D1588" s="60" t="s">
        <v>259</v>
      </c>
      <c r="E1588" s="61">
        <v>657.8158295428467</v>
      </c>
    </row>
    <row r="1589" spans="1:5" x14ac:dyDescent="0.35">
      <c r="A1589" s="59" t="s">
        <v>37</v>
      </c>
      <c r="B1589" s="59" t="str">
        <f>+VLOOKUP(Tabla1[[#This Row],[Contrato]],H:I,2,0)</f>
        <v>Dunas Exploración y Producción</v>
      </c>
      <c r="C1589" s="59" t="s">
        <v>245</v>
      </c>
      <c r="D1589" s="60" t="s">
        <v>260</v>
      </c>
      <c r="E1589" s="61">
        <v>64306.946039156457</v>
      </c>
    </row>
    <row r="1590" spans="1:5" x14ac:dyDescent="0.35">
      <c r="A1590" s="59" t="s">
        <v>37</v>
      </c>
      <c r="B1590" s="59" t="str">
        <f>+VLOOKUP(Tabla1[[#This Row],[Contrato]],H:I,2,0)</f>
        <v>Dunas Exploración y Producción</v>
      </c>
      <c r="C1590" s="59" t="s">
        <v>245</v>
      </c>
      <c r="D1590" s="60" t="s">
        <v>267</v>
      </c>
      <c r="E1590" s="61">
        <v>26363.126301375636</v>
      </c>
    </row>
    <row r="1591" spans="1:5" x14ac:dyDescent="0.35">
      <c r="A1591" s="59" t="s">
        <v>38</v>
      </c>
      <c r="B1591" s="59" t="str">
        <f>+VLOOKUP(Tabla1[[#This Row],[Contrato]],H:I,2,0)</f>
        <v>Perseus Fortuna Nacional</v>
      </c>
      <c r="C1591" s="59" t="s">
        <v>242</v>
      </c>
      <c r="D1591" s="60" t="s">
        <v>226</v>
      </c>
      <c r="E1591" s="61">
        <v>46989.229999999996</v>
      </c>
    </row>
    <row r="1592" spans="1:5" x14ac:dyDescent="0.35">
      <c r="A1592" s="59" t="s">
        <v>38</v>
      </c>
      <c r="B1592" s="59" t="str">
        <f>+VLOOKUP(Tabla1[[#This Row],[Contrato]],H:I,2,0)</f>
        <v>Perseus Fortuna Nacional</v>
      </c>
      <c r="C1592" s="59" t="s">
        <v>242</v>
      </c>
      <c r="D1592" s="60" t="s">
        <v>227</v>
      </c>
      <c r="E1592" s="61">
        <v>8746.9699999999993</v>
      </c>
    </row>
    <row r="1593" spans="1:5" x14ac:dyDescent="0.35">
      <c r="A1593" s="59" t="s">
        <v>38</v>
      </c>
      <c r="B1593" s="59" t="str">
        <f>+VLOOKUP(Tabla1[[#This Row],[Contrato]],H:I,2,0)</f>
        <v>Perseus Fortuna Nacional</v>
      </c>
      <c r="C1593" s="59" t="s">
        <v>242</v>
      </c>
      <c r="D1593" s="60" t="s">
        <v>228</v>
      </c>
      <c r="E1593" s="61">
        <v>149471.31</v>
      </c>
    </row>
    <row r="1594" spans="1:5" x14ac:dyDescent="0.35">
      <c r="A1594" s="59" t="s">
        <v>38</v>
      </c>
      <c r="B1594" s="59" t="str">
        <f>+VLOOKUP(Tabla1[[#This Row],[Contrato]],H:I,2,0)</f>
        <v>Perseus Fortuna Nacional</v>
      </c>
      <c r="C1594" s="59" t="s">
        <v>242</v>
      </c>
      <c r="D1594" s="60" t="s">
        <v>229</v>
      </c>
      <c r="E1594" s="61">
        <v>87597.079999999987</v>
      </c>
    </row>
    <row r="1595" spans="1:5" x14ac:dyDescent="0.35">
      <c r="A1595" s="59" t="s">
        <v>38</v>
      </c>
      <c r="B1595" s="59" t="str">
        <f>+VLOOKUP(Tabla1[[#This Row],[Contrato]],H:I,2,0)</f>
        <v>Perseus Fortuna Nacional</v>
      </c>
      <c r="C1595" s="59" t="s">
        <v>242</v>
      </c>
      <c r="D1595" s="60" t="s">
        <v>230</v>
      </c>
      <c r="E1595" s="61">
        <v>136202.54</v>
      </c>
    </row>
    <row r="1596" spans="1:5" x14ac:dyDescent="0.35">
      <c r="A1596" s="59" t="s">
        <v>38</v>
      </c>
      <c r="B1596" s="59" t="str">
        <f>+VLOOKUP(Tabla1[[#This Row],[Contrato]],H:I,2,0)</f>
        <v>Perseus Fortuna Nacional</v>
      </c>
      <c r="C1596" s="59" t="s">
        <v>242</v>
      </c>
      <c r="D1596" s="60" t="s">
        <v>231</v>
      </c>
      <c r="E1596" s="61">
        <v>15136.59</v>
      </c>
    </row>
    <row r="1597" spans="1:5" x14ac:dyDescent="0.35">
      <c r="A1597" s="59" t="s">
        <v>38</v>
      </c>
      <c r="B1597" s="59" t="str">
        <f>+VLOOKUP(Tabla1[[#This Row],[Contrato]],H:I,2,0)</f>
        <v>Perseus Fortuna Nacional</v>
      </c>
      <c r="C1597" s="59" t="s">
        <v>242</v>
      </c>
      <c r="D1597" s="60" t="s">
        <v>232</v>
      </c>
      <c r="E1597" s="61">
        <v>140390.49000000002</v>
      </c>
    </row>
    <row r="1598" spans="1:5" x14ac:dyDescent="0.35">
      <c r="A1598" s="59" t="s">
        <v>38</v>
      </c>
      <c r="B1598" s="59" t="str">
        <f>+VLOOKUP(Tabla1[[#This Row],[Contrato]],H:I,2,0)</f>
        <v>Perseus Fortuna Nacional</v>
      </c>
      <c r="C1598" s="59" t="s">
        <v>242</v>
      </c>
      <c r="D1598" s="60" t="s">
        <v>233</v>
      </c>
      <c r="E1598" s="61">
        <v>66690.83</v>
      </c>
    </row>
    <row r="1599" spans="1:5" x14ac:dyDescent="0.35">
      <c r="A1599" s="59" t="s">
        <v>38</v>
      </c>
      <c r="B1599" s="59" t="str">
        <f>+VLOOKUP(Tabla1[[#This Row],[Contrato]],H:I,2,0)</f>
        <v>Perseus Fortuna Nacional</v>
      </c>
      <c r="C1599" s="59" t="s">
        <v>242</v>
      </c>
      <c r="D1599" s="60" t="s">
        <v>234</v>
      </c>
      <c r="E1599" s="61">
        <v>115147.21</v>
      </c>
    </row>
    <row r="1600" spans="1:5" x14ac:dyDescent="0.35">
      <c r="A1600" s="59" t="s">
        <v>38</v>
      </c>
      <c r="B1600" s="59" t="str">
        <f>+VLOOKUP(Tabla1[[#This Row],[Contrato]],H:I,2,0)</f>
        <v>Perseus Fortuna Nacional</v>
      </c>
      <c r="C1600" s="59" t="s">
        <v>242</v>
      </c>
      <c r="D1600" s="60" t="s">
        <v>235</v>
      </c>
      <c r="E1600" s="61">
        <v>77418.139999999985</v>
      </c>
    </row>
    <row r="1601" spans="1:5" x14ac:dyDescent="0.35">
      <c r="A1601" s="59" t="s">
        <v>38</v>
      </c>
      <c r="B1601" s="59" t="str">
        <f>+VLOOKUP(Tabla1[[#This Row],[Contrato]],H:I,2,0)</f>
        <v>Perseus Fortuna Nacional</v>
      </c>
      <c r="C1601" s="59" t="s">
        <v>242</v>
      </c>
      <c r="D1601" s="60" t="s">
        <v>194</v>
      </c>
      <c r="E1601" s="61">
        <v>221325</v>
      </c>
    </row>
    <row r="1602" spans="1:5" x14ac:dyDescent="0.35">
      <c r="A1602" s="59" t="s">
        <v>38</v>
      </c>
      <c r="B1602" s="59" t="str">
        <f>+VLOOKUP(Tabla1[[#This Row],[Contrato]],H:I,2,0)</f>
        <v>Perseus Fortuna Nacional</v>
      </c>
      <c r="C1602" s="59" t="s">
        <v>242</v>
      </c>
      <c r="D1602" s="60" t="s">
        <v>195</v>
      </c>
      <c r="E1602" s="61">
        <v>74153.88</v>
      </c>
    </row>
    <row r="1603" spans="1:5" x14ac:dyDescent="0.35">
      <c r="A1603" s="59" t="s">
        <v>38</v>
      </c>
      <c r="B1603" s="59" t="str">
        <f>+VLOOKUP(Tabla1[[#This Row],[Contrato]],H:I,2,0)</f>
        <v>Perseus Fortuna Nacional</v>
      </c>
      <c r="C1603" s="59" t="s">
        <v>242</v>
      </c>
      <c r="D1603" s="60" t="s">
        <v>196</v>
      </c>
      <c r="E1603" s="61">
        <v>16408.79</v>
      </c>
    </row>
    <row r="1604" spans="1:5" x14ac:dyDescent="0.35">
      <c r="A1604" s="59" t="s">
        <v>38</v>
      </c>
      <c r="B1604" s="59" t="str">
        <f>+VLOOKUP(Tabla1[[#This Row],[Contrato]],H:I,2,0)</f>
        <v>Perseus Fortuna Nacional</v>
      </c>
      <c r="C1604" s="59" t="s">
        <v>242</v>
      </c>
      <c r="D1604" s="60" t="s">
        <v>197</v>
      </c>
      <c r="E1604" s="61">
        <v>118218.73999999999</v>
      </c>
    </row>
    <row r="1605" spans="1:5" x14ac:dyDescent="0.35">
      <c r="A1605" s="59" t="s">
        <v>38</v>
      </c>
      <c r="B1605" s="59" t="str">
        <f>+VLOOKUP(Tabla1[[#This Row],[Contrato]],H:I,2,0)</f>
        <v>Perseus Fortuna Nacional</v>
      </c>
      <c r="C1605" s="59" t="s">
        <v>242</v>
      </c>
      <c r="D1605" s="60" t="s">
        <v>198</v>
      </c>
      <c r="E1605" s="61">
        <v>63561.689999999995</v>
      </c>
    </row>
    <row r="1606" spans="1:5" x14ac:dyDescent="0.35">
      <c r="A1606" s="59" t="s">
        <v>38</v>
      </c>
      <c r="B1606" s="59" t="str">
        <f>+VLOOKUP(Tabla1[[#This Row],[Contrato]],H:I,2,0)</f>
        <v>Perseus Fortuna Nacional</v>
      </c>
      <c r="C1606" s="59" t="s">
        <v>242</v>
      </c>
      <c r="D1606" s="60" t="s">
        <v>199</v>
      </c>
      <c r="E1606" s="61">
        <v>18209.900000000001</v>
      </c>
    </row>
    <row r="1607" spans="1:5" x14ac:dyDescent="0.35">
      <c r="A1607" s="59" t="s">
        <v>38</v>
      </c>
      <c r="B1607" s="59" t="str">
        <f>+VLOOKUP(Tabla1[[#This Row],[Contrato]],H:I,2,0)</f>
        <v>Perseus Fortuna Nacional</v>
      </c>
      <c r="C1607" s="59" t="s">
        <v>242</v>
      </c>
      <c r="D1607" s="60" t="s">
        <v>200</v>
      </c>
      <c r="E1607" s="61">
        <v>42253.19</v>
      </c>
    </row>
    <row r="1608" spans="1:5" x14ac:dyDescent="0.35">
      <c r="A1608" s="59" t="s">
        <v>38</v>
      </c>
      <c r="B1608" s="59" t="str">
        <f>+VLOOKUP(Tabla1[[#This Row],[Contrato]],H:I,2,0)</f>
        <v>Perseus Fortuna Nacional</v>
      </c>
      <c r="C1608" s="59" t="s">
        <v>242</v>
      </c>
      <c r="D1608" s="60" t="s">
        <v>201</v>
      </c>
      <c r="E1608" s="61">
        <v>31460.809999999998</v>
      </c>
    </row>
    <row r="1609" spans="1:5" x14ac:dyDescent="0.35">
      <c r="A1609" s="59" t="s">
        <v>38</v>
      </c>
      <c r="B1609" s="59" t="str">
        <f>+VLOOKUP(Tabla1[[#This Row],[Contrato]],H:I,2,0)</f>
        <v>Perseus Fortuna Nacional</v>
      </c>
      <c r="C1609" s="59" t="s">
        <v>242</v>
      </c>
      <c r="D1609" s="60" t="s">
        <v>202</v>
      </c>
      <c r="E1609" s="61">
        <v>48804.61</v>
      </c>
    </row>
    <row r="1610" spans="1:5" x14ac:dyDescent="0.35">
      <c r="A1610" s="59" t="s">
        <v>38</v>
      </c>
      <c r="B1610" s="59" t="str">
        <f>+VLOOKUP(Tabla1[[#This Row],[Contrato]],H:I,2,0)</f>
        <v>Perseus Fortuna Nacional</v>
      </c>
      <c r="C1610" s="59" t="s">
        <v>242</v>
      </c>
      <c r="D1610" s="60" t="s">
        <v>203</v>
      </c>
      <c r="E1610" s="61">
        <v>32632.209999999995</v>
      </c>
    </row>
    <row r="1611" spans="1:5" x14ac:dyDescent="0.35">
      <c r="A1611" s="59" t="s">
        <v>38</v>
      </c>
      <c r="B1611" s="59" t="str">
        <f>+VLOOKUP(Tabla1[[#This Row],[Contrato]],H:I,2,0)</f>
        <v>Perseus Fortuna Nacional</v>
      </c>
      <c r="C1611" s="59" t="s">
        <v>242</v>
      </c>
      <c r="D1611" s="60" t="s">
        <v>204</v>
      </c>
      <c r="E1611" s="61">
        <v>27092.68</v>
      </c>
    </row>
    <row r="1612" spans="1:5" x14ac:dyDescent="0.35">
      <c r="A1612" s="59" t="s">
        <v>38</v>
      </c>
      <c r="B1612" s="59" t="str">
        <f>+VLOOKUP(Tabla1[[#This Row],[Contrato]],H:I,2,0)</f>
        <v>Perseus Fortuna Nacional</v>
      </c>
      <c r="C1612" s="59" t="s">
        <v>242</v>
      </c>
      <c r="D1612" s="60" t="s">
        <v>205</v>
      </c>
      <c r="E1612" s="61">
        <v>19049.559999999998</v>
      </c>
    </row>
    <row r="1613" spans="1:5" x14ac:dyDescent="0.35">
      <c r="A1613" s="59" t="s">
        <v>38</v>
      </c>
      <c r="B1613" s="59" t="str">
        <f>+VLOOKUP(Tabla1[[#This Row],[Contrato]],H:I,2,0)</f>
        <v>Perseus Fortuna Nacional</v>
      </c>
      <c r="C1613" s="59" t="s">
        <v>242</v>
      </c>
      <c r="D1613" s="60" t="s">
        <v>206</v>
      </c>
      <c r="E1613" s="61">
        <v>16669.489999999998</v>
      </c>
    </row>
    <row r="1614" spans="1:5" x14ac:dyDescent="0.35">
      <c r="A1614" s="59" t="s">
        <v>38</v>
      </c>
      <c r="B1614" s="59" t="str">
        <f>+VLOOKUP(Tabla1[[#This Row],[Contrato]],H:I,2,0)</f>
        <v>Perseus Fortuna Nacional</v>
      </c>
      <c r="C1614" s="59" t="s">
        <v>242</v>
      </c>
      <c r="D1614" s="60" t="s">
        <v>209</v>
      </c>
      <c r="E1614" s="61">
        <v>3490.8815947068579</v>
      </c>
    </row>
    <row r="1615" spans="1:5" x14ac:dyDescent="0.35">
      <c r="A1615" s="59" t="s">
        <v>38</v>
      </c>
      <c r="B1615" s="59" t="str">
        <f>+VLOOKUP(Tabla1[[#This Row],[Contrato]],H:I,2,0)</f>
        <v>Perseus Fortuna Nacional</v>
      </c>
      <c r="C1615" s="59" t="s">
        <v>242</v>
      </c>
      <c r="D1615" s="60" t="s">
        <v>210</v>
      </c>
      <c r="E1615" s="61">
        <v>5680.0249124325865</v>
      </c>
    </row>
    <row r="1616" spans="1:5" x14ac:dyDescent="0.35">
      <c r="A1616" s="59" t="s">
        <v>38</v>
      </c>
      <c r="B1616" s="59" t="str">
        <f>+VLOOKUP(Tabla1[[#This Row],[Contrato]],H:I,2,0)</f>
        <v>Perseus Fortuna Nacional</v>
      </c>
      <c r="C1616" s="59" t="s">
        <v>242</v>
      </c>
      <c r="D1616" s="60" t="s">
        <v>211</v>
      </c>
      <c r="E1616" s="61">
        <v>359.48157612961586</v>
      </c>
    </row>
    <row r="1617" spans="1:5" x14ac:dyDescent="0.35">
      <c r="A1617" s="59" t="s">
        <v>38</v>
      </c>
      <c r="B1617" s="59" t="str">
        <f>+VLOOKUP(Tabla1[[#This Row],[Contrato]],H:I,2,0)</f>
        <v>Perseus Fortuna Nacional</v>
      </c>
      <c r="C1617" s="59" t="s">
        <v>242</v>
      </c>
      <c r="D1617" s="60" t="s">
        <v>212</v>
      </c>
      <c r="E1617" s="61">
        <v>3446.8232256692459</v>
      </c>
    </row>
    <row r="1618" spans="1:5" x14ac:dyDescent="0.35">
      <c r="A1618" s="59" t="s">
        <v>38</v>
      </c>
      <c r="B1618" s="59" t="str">
        <f>+VLOOKUP(Tabla1[[#This Row],[Contrato]],H:I,2,0)</f>
        <v>Perseus Fortuna Nacional</v>
      </c>
      <c r="C1618" s="59" t="s">
        <v>242</v>
      </c>
      <c r="D1618" s="60" t="s">
        <v>213</v>
      </c>
      <c r="E1618" s="61">
        <v>1193.7139805928796</v>
      </c>
    </row>
    <row r="1619" spans="1:5" x14ac:dyDescent="0.35">
      <c r="A1619" s="59" t="s">
        <v>38</v>
      </c>
      <c r="B1619" s="59" t="str">
        <f>+VLOOKUP(Tabla1[[#This Row],[Contrato]],H:I,2,0)</f>
        <v>Perseus Fortuna Nacional</v>
      </c>
      <c r="C1619" s="59" t="s">
        <v>242</v>
      </c>
      <c r="D1619" s="60" t="s">
        <v>214</v>
      </c>
      <c r="E1619" s="61">
        <v>82079.182151982357</v>
      </c>
    </row>
    <row r="1620" spans="1:5" x14ac:dyDescent="0.35">
      <c r="A1620" s="59" t="s">
        <v>38</v>
      </c>
      <c r="B1620" s="59" t="str">
        <f>+VLOOKUP(Tabla1[[#This Row],[Contrato]],H:I,2,0)</f>
        <v>Perseus Fortuna Nacional</v>
      </c>
      <c r="C1620" s="59" t="s">
        <v>242</v>
      </c>
      <c r="D1620" s="60" t="s">
        <v>215</v>
      </c>
      <c r="E1620" s="61">
        <v>3764.9402084709895</v>
      </c>
    </row>
    <row r="1621" spans="1:5" x14ac:dyDescent="0.35">
      <c r="A1621" s="59" t="s">
        <v>38</v>
      </c>
      <c r="B1621" s="59" t="str">
        <f>+VLOOKUP(Tabla1[[#This Row],[Contrato]],H:I,2,0)</f>
        <v>Perseus Fortuna Nacional</v>
      </c>
      <c r="C1621" s="59" t="s">
        <v>242</v>
      </c>
      <c r="D1621" s="60" t="s">
        <v>216</v>
      </c>
      <c r="E1621" s="61">
        <v>280976.89510579169</v>
      </c>
    </row>
    <row r="1622" spans="1:5" x14ac:dyDescent="0.35">
      <c r="A1622" s="59" t="s">
        <v>38</v>
      </c>
      <c r="B1622" s="59" t="str">
        <f>+VLOOKUP(Tabla1[[#This Row],[Contrato]],H:I,2,0)</f>
        <v>Perseus Fortuna Nacional</v>
      </c>
      <c r="C1622" s="59" t="s">
        <v>242</v>
      </c>
      <c r="D1622" s="60" t="s">
        <v>217</v>
      </c>
      <c r="E1622" s="61">
        <v>23636.024268420955</v>
      </c>
    </row>
    <row r="1623" spans="1:5" x14ac:dyDescent="0.35">
      <c r="A1623" s="59" t="s">
        <v>38</v>
      </c>
      <c r="B1623" s="59" t="str">
        <f>+VLOOKUP(Tabla1[[#This Row],[Contrato]],H:I,2,0)</f>
        <v>Perseus Fortuna Nacional</v>
      </c>
      <c r="C1623" s="59" t="s">
        <v>242</v>
      </c>
      <c r="D1623" s="60" t="s">
        <v>218</v>
      </c>
      <c r="E1623" s="61">
        <v>62913.685874588577</v>
      </c>
    </row>
    <row r="1624" spans="1:5" x14ac:dyDescent="0.35">
      <c r="A1624" s="59" t="s">
        <v>38</v>
      </c>
      <c r="B1624" s="59" t="str">
        <f>+VLOOKUP(Tabla1[[#This Row],[Contrato]],H:I,2,0)</f>
        <v>Perseus Fortuna Nacional</v>
      </c>
      <c r="C1624" s="59" t="s">
        <v>242</v>
      </c>
      <c r="D1624" s="60" t="s">
        <v>219</v>
      </c>
      <c r="E1624" s="61">
        <v>19098.320499624471</v>
      </c>
    </row>
    <row r="1625" spans="1:5" x14ac:dyDescent="0.35">
      <c r="A1625" s="59" t="s">
        <v>38</v>
      </c>
      <c r="B1625" s="59" t="str">
        <f>+VLOOKUP(Tabla1[[#This Row],[Contrato]],H:I,2,0)</f>
        <v>Perseus Fortuna Nacional</v>
      </c>
      <c r="C1625" s="59" t="s">
        <v>242</v>
      </c>
      <c r="D1625" s="60" t="s">
        <v>220</v>
      </c>
      <c r="E1625" s="61">
        <v>65874.840866419647</v>
      </c>
    </row>
    <row r="1626" spans="1:5" x14ac:dyDescent="0.35">
      <c r="A1626" s="59" t="s">
        <v>38</v>
      </c>
      <c r="B1626" s="59" t="str">
        <f>+VLOOKUP(Tabla1[[#This Row],[Contrato]],H:I,2,0)</f>
        <v>Perseus Fortuna Nacional</v>
      </c>
      <c r="C1626" s="59" t="s">
        <v>242</v>
      </c>
      <c r="D1626" s="60" t="s">
        <v>240</v>
      </c>
      <c r="E1626" s="61">
        <v>188329.42381450289</v>
      </c>
    </row>
    <row r="1627" spans="1:5" x14ac:dyDescent="0.35">
      <c r="A1627" s="59" t="s">
        <v>38</v>
      </c>
      <c r="B1627" s="59" t="str">
        <f>+VLOOKUP(Tabla1[[#This Row],[Contrato]],H:I,2,0)</f>
        <v>Perseus Fortuna Nacional</v>
      </c>
      <c r="C1627" s="59" t="s">
        <v>242</v>
      </c>
      <c r="D1627" s="60" t="s">
        <v>259</v>
      </c>
      <c r="E1627" s="61">
        <v>223300.50937855538</v>
      </c>
    </row>
    <row r="1628" spans="1:5" x14ac:dyDescent="0.35">
      <c r="A1628" s="59" t="s">
        <v>40</v>
      </c>
      <c r="B1628" s="59" t="str">
        <f>+VLOOKUP(Tabla1[[#This Row],[Contrato]],H:I,2,0)</f>
        <v>China Offshore Oil Corporation E&amp;P Mexico</v>
      </c>
      <c r="C1628" s="59" t="s">
        <v>241</v>
      </c>
      <c r="D1628" s="60" t="s">
        <v>200</v>
      </c>
      <c r="E1628" s="61">
        <v>4671976.9400000004</v>
      </c>
    </row>
    <row r="1629" spans="1:5" x14ac:dyDescent="0.35">
      <c r="A1629" s="59" t="s">
        <v>40</v>
      </c>
      <c r="B1629" s="59" t="str">
        <f>+VLOOKUP(Tabla1[[#This Row],[Contrato]],H:I,2,0)</f>
        <v>China Offshore Oil Corporation E&amp;P Mexico</v>
      </c>
      <c r="C1629" s="59" t="s">
        <v>241</v>
      </c>
      <c r="D1629" s="60" t="s">
        <v>201</v>
      </c>
      <c r="E1629" s="61">
        <v>28044.14</v>
      </c>
    </row>
    <row r="1630" spans="1:5" x14ac:dyDescent="0.35">
      <c r="A1630" s="59" t="s">
        <v>40</v>
      </c>
      <c r="B1630" s="59" t="str">
        <f>+VLOOKUP(Tabla1[[#This Row],[Contrato]],H:I,2,0)</f>
        <v>China Offshore Oil Corporation E&amp;P Mexico</v>
      </c>
      <c r="C1630" s="59" t="s">
        <v>241</v>
      </c>
      <c r="D1630" s="60" t="s">
        <v>203</v>
      </c>
      <c r="E1630" s="61">
        <v>44412.44</v>
      </c>
    </row>
    <row r="1631" spans="1:5" x14ac:dyDescent="0.35">
      <c r="A1631" s="59" t="s">
        <v>40</v>
      </c>
      <c r="B1631" s="59" t="str">
        <f>+VLOOKUP(Tabla1[[#This Row],[Contrato]],H:I,2,0)</f>
        <v>China Offshore Oil Corporation E&amp;P Mexico</v>
      </c>
      <c r="C1631" s="59" t="s">
        <v>241</v>
      </c>
      <c r="D1631" s="60" t="s">
        <v>204</v>
      </c>
      <c r="E1631" s="61">
        <v>41665</v>
      </c>
    </row>
    <row r="1632" spans="1:5" x14ac:dyDescent="0.35">
      <c r="A1632" s="59" t="s">
        <v>40</v>
      </c>
      <c r="B1632" s="59" t="str">
        <f>+VLOOKUP(Tabla1[[#This Row],[Contrato]],H:I,2,0)</f>
        <v>China Offshore Oil Corporation E&amp;P Mexico</v>
      </c>
      <c r="C1632" s="59" t="s">
        <v>241</v>
      </c>
      <c r="D1632" s="60" t="s">
        <v>206</v>
      </c>
      <c r="E1632" s="61">
        <v>11625</v>
      </c>
    </row>
    <row r="1633" spans="1:5" x14ac:dyDescent="0.35">
      <c r="A1633" s="59" t="s">
        <v>40</v>
      </c>
      <c r="B1633" s="59" t="str">
        <f>+VLOOKUP(Tabla1[[#This Row],[Contrato]],H:I,2,0)</f>
        <v>China Offshore Oil Corporation E&amp;P Mexico</v>
      </c>
      <c r="C1633" s="59" t="s">
        <v>241</v>
      </c>
      <c r="D1633" s="60" t="s">
        <v>207</v>
      </c>
      <c r="E1633" s="61">
        <v>211151.24</v>
      </c>
    </row>
    <row r="1634" spans="1:5" x14ac:dyDescent="0.35">
      <c r="A1634" s="59" t="s">
        <v>40</v>
      </c>
      <c r="B1634" s="59" t="str">
        <f>+VLOOKUP(Tabla1[[#This Row],[Contrato]],H:I,2,0)</f>
        <v>China Offshore Oil Corporation E&amp;P Mexico</v>
      </c>
      <c r="C1634" s="59" t="s">
        <v>241</v>
      </c>
      <c r="D1634" s="60" t="s">
        <v>211</v>
      </c>
      <c r="E1634" s="61">
        <v>62291.07</v>
      </c>
    </row>
    <row r="1635" spans="1:5" x14ac:dyDescent="0.35">
      <c r="A1635" s="59" t="s">
        <v>40</v>
      </c>
      <c r="B1635" s="59" t="str">
        <f>+VLOOKUP(Tabla1[[#This Row],[Contrato]],H:I,2,0)</f>
        <v>China Offshore Oil Corporation E&amp;P Mexico</v>
      </c>
      <c r="C1635" s="59" t="s">
        <v>241</v>
      </c>
      <c r="D1635" s="60" t="s">
        <v>212</v>
      </c>
      <c r="E1635" s="61">
        <v>2480</v>
      </c>
    </row>
    <row r="1636" spans="1:5" x14ac:dyDescent="0.35">
      <c r="A1636" s="59" t="s">
        <v>40</v>
      </c>
      <c r="B1636" s="59" t="str">
        <f>+VLOOKUP(Tabla1[[#This Row],[Contrato]],H:I,2,0)</f>
        <v>China Offshore Oil Corporation E&amp;P Mexico</v>
      </c>
      <c r="C1636" s="59" t="s">
        <v>241</v>
      </c>
      <c r="D1636" s="60" t="s">
        <v>213</v>
      </c>
      <c r="E1636" s="61">
        <v>1896195</v>
      </c>
    </row>
    <row r="1637" spans="1:5" x14ac:dyDescent="0.35">
      <c r="A1637" s="59" t="s">
        <v>40</v>
      </c>
      <c r="B1637" s="59" t="str">
        <f>+VLOOKUP(Tabla1[[#This Row],[Contrato]],H:I,2,0)</f>
        <v>China Offshore Oil Corporation E&amp;P Mexico</v>
      </c>
      <c r="C1637" s="59" t="s">
        <v>241</v>
      </c>
      <c r="D1637" s="60" t="s">
        <v>214</v>
      </c>
      <c r="E1637" s="61">
        <v>26652.21</v>
      </c>
    </row>
    <row r="1638" spans="1:5" x14ac:dyDescent="0.35">
      <c r="A1638" s="59" t="s">
        <v>40</v>
      </c>
      <c r="B1638" s="59" t="str">
        <f>+VLOOKUP(Tabla1[[#This Row],[Contrato]],H:I,2,0)</f>
        <v>China Offshore Oil Corporation E&amp;P Mexico</v>
      </c>
      <c r="C1638" s="59" t="s">
        <v>241</v>
      </c>
      <c r="D1638" s="60" t="s">
        <v>215</v>
      </c>
      <c r="E1638" s="61">
        <v>17676.73</v>
      </c>
    </row>
    <row r="1639" spans="1:5" x14ac:dyDescent="0.35">
      <c r="A1639" s="59" t="s">
        <v>40</v>
      </c>
      <c r="B1639" s="59" t="str">
        <f>+VLOOKUP(Tabla1[[#This Row],[Contrato]],H:I,2,0)</f>
        <v>China Offshore Oil Corporation E&amp;P Mexico</v>
      </c>
      <c r="C1639" s="59" t="s">
        <v>241</v>
      </c>
      <c r="D1639" s="60" t="s">
        <v>216</v>
      </c>
      <c r="E1639" s="61">
        <v>250385.27777034335</v>
      </c>
    </row>
    <row r="1640" spans="1:5" x14ac:dyDescent="0.35">
      <c r="A1640" s="59" t="s">
        <v>40</v>
      </c>
      <c r="B1640" s="59" t="str">
        <f>+VLOOKUP(Tabla1[[#This Row],[Contrato]],H:I,2,0)</f>
        <v>China Offshore Oil Corporation E&amp;P Mexico</v>
      </c>
      <c r="C1640" s="59" t="s">
        <v>241</v>
      </c>
      <c r="D1640" s="60" t="s">
        <v>217</v>
      </c>
      <c r="E1640" s="61">
        <v>40529.775210404361</v>
      </c>
    </row>
    <row r="1641" spans="1:5" x14ac:dyDescent="0.35">
      <c r="A1641" s="59" t="s">
        <v>40</v>
      </c>
      <c r="B1641" s="59" t="str">
        <f>+VLOOKUP(Tabla1[[#This Row],[Contrato]],H:I,2,0)</f>
        <v>China Offshore Oil Corporation E&amp;P Mexico</v>
      </c>
      <c r="C1641" s="59" t="s">
        <v>241</v>
      </c>
      <c r="D1641" s="60" t="s">
        <v>218</v>
      </c>
      <c r="E1641" s="61">
        <v>871.00736416953578</v>
      </c>
    </row>
    <row r="1642" spans="1:5" x14ac:dyDescent="0.35">
      <c r="A1642" s="59" t="s">
        <v>40</v>
      </c>
      <c r="B1642" s="59" t="str">
        <f>+VLOOKUP(Tabla1[[#This Row],[Contrato]],H:I,2,0)</f>
        <v>China Offshore Oil Corporation E&amp;P Mexico</v>
      </c>
      <c r="C1642" s="59" t="s">
        <v>241</v>
      </c>
      <c r="D1642" s="60" t="s">
        <v>219</v>
      </c>
      <c r="E1642" s="61">
        <v>1413010.73</v>
      </c>
    </row>
    <row r="1643" spans="1:5" x14ac:dyDescent="0.35">
      <c r="A1643" s="59" t="s">
        <v>40</v>
      </c>
      <c r="B1643" s="59" t="str">
        <f>+VLOOKUP(Tabla1[[#This Row],[Contrato]],H:I,2,0)</f>
        <v>China Offshore Oil Corporation E&amp;P Mexico</v>
      </c>
      <c r="C1643" s="59" t="s">
        <v>241</v>
      </c>
      <c r="D1643" s="60" t="s">
        <v>220</v>
      </c>
      <c r="E1643" s="61">
        <v>343664.6</v>
      </c>
    </row>
    <row r="1644" spans="1:5" x14ac:dyDescent="0.35">
      <c r="A1644" s="59" t="s">
        <v>40</v>
      </c>
      <c r="B1644" s="59" t="str">
        <f>+VLOOKUP(Tabla1[[#This Row],[Contrato]],H:I,2,0)</f>
        <v>China Offshore Oil Corporation E&amp;P Mexico</v>
      </c>
      <c r="C1644" s="59" t="s">
        <v>241</v>
      </c>
      <c r="D1644" s="60" t="s">
        <v>240</v>
      </c>
      <c r="E1644" s="61">
        <v>187958.25</v>
      </c>
    </row>
    <row r="1645" spans="1:5" x14ac:dyDescent="0.35">
      <c r="A1645" s="59" t="s">
        <v>40</v>
      </c>
      <c r="B1645" s="59" t="str">
        <f>+VLOOKUP(Tabla1[[#This Row],[Contrato]],H:I,2,0)</f>
        <v>China Offshore Oil Corporation E&amp;P Mexico</v>
      </c>
      <c r="C1645" s="59" t="s">
        <v>241</v>
      </c>
      <c r="D1645" s="60" t="s">
        <v>259</v>
      </c>
      <c r="E1645" s="61">
        <v>79781.036043060754</v>
      </c>
    </row>
    <row r="1646" spans="1:5" x14ac:dyDescent="0.35">
      <c r="A1646" s="59" t="s">
        <v>40</v>
      </c>
      <c r="B1646" s="59" t="str">
        <f>+VLOOKUP(Tabla1[[#This Row],[Contrato]],H:I,2,0)</f>
        <v>China Offshore Oil Corporation E&amp;P Mexico</v>
      </c>
      <c r="C1646" s="59" t="s">
        <v>241</v>
      </c>
      <c r="D1646" s="60" t="s">
        <v>260</v>
      </c>
      <c r="E1646" s="61">
        <v>82338.484148799151</v>
      </c>
    </row>
    <row r="1647" spans="1:5" x14ac:dyDescent="0.35">
      <c r="A1647" s="59" t="s">
        <v>40</v>
      </c>
      <c r="B1647" s="59" t="str">
        <f>+VLOOKUP(Tabla1[[#This Row],[Contrato]],H:I,2,0)</f>
        <v>China Offshore Oil Corporation E&amp;P Mexico</v>
      </c>
      <c r="C1647" s="59" t="s">
        <v>241</v>
      </c>
      <c r="D1647" s="60" t="s">
        <v>267</v>
      </c>
      <c r="E1647" s="61">
        <v>61262.156347199358</v>
      </c>
    </row>
    <row r="1648" spans="1:5" x14ac:dyDescent="0.35">
      <c r="A1648" s="59" t="s">
        <v>41</v>
      </c>
      <c r="B1648" s="59" t="str">
        <f>+VLOOKUP(Tabla1[[#This Row],[Contrato]],H:I,2,0)</f>
        <v>BP Exploration Mexico</v>
      </c>
      <c r="C1648" s="59" t="s">
        <v>241</v>
      </c>
      <c r="D1648" s="60" t="s">
        <v>194</v>
      </c>
      <c r="E1648" s="61">
        <v>147651.75</v>
      </c>
    </row>
    <row r="1649" spans="1:5" x14ac:dyDescent="0.35">
      <c r="A1649" s="59" t="s">
        <v>41</v>
      </c>
      <c r="B1649" s="59" t="str">
        <f>+VLOOKUP(Tabla1[[#This Row],[Contrato]],H:I,2,0)</f>
        <v>BP Exploration Mexico</v>
      </c>
      <c r="C1649" s="59" t="s">
        <v>241</v>
      </c>
      <c r="D1649" s="60" t="s">
        <v>198</v>
      </c>
      <c r="E1649" s="61">
        <v>689886.42</v>
      </c>
    </row>
    <row r="1650" spans="1:5" x14ac:dyDescent="0.35">
      <c r="A1650" s="59" t="s">
        <v>41</v>
      </c>
      <c r="B1650" s="59" t="str">
        <f>+VLOOKUP(Tabla1[[#This Row],[Contrato]],H:I,2,0)</f>
        <v>BP Exploration Mexico</v>
      </c>
      <c r="C1650" s="59" t="s">
        <v>241</v>
      </c>
      <c r="D1650" s="60" t="s">
        <v>200</v>
      </c>
      <c r="E1650" s="61">
        <v>409164.29</v>
      </c>
    </row>
    <row r="1651" spans="1:5" x14ac:dyDescent="0.35">
      <c r="A1651" s="59" t="s">
        <v>41</v>
      </c>
      <c r="B1651" s="59" t="str">
        <f>+VLOOKUP(Tabla1[[#This Row],[Contrato]],H:I,2,0)</f>
        <v>BP Exploration Mexico</v>
      </c>
      <c r="C1651" s="59" t="s">
        <v>241</v>
      </c>
      <c r="D1651" s="60" t="s">
        <v>201</v>
      </c>
      <c r="E1651" s="61">
        <v>240141.09999999998</v>
      </c>
    </row>
    <row r="1652" spans="1:5" x14ac:dyDescent="0.35">
      <c r="A1652" s="59" t="s">
        <v>41</v>
      </c>
      <c r="B1652" s="59" t="str">
        <f>+VLOOKUP(Tabla1[[#This Row],[Contrato]],H:I,2,0)</f>
        <v>BP Exploration Mexico</v>
      </c>
      <c r="C1652" s="59" t="s">
        <v>241</v>
      </c>
      <c r="D1652" s="60" t="s">
        <v>202</v>
      </c>
      <c r="E1652" s="61">
        <v>218605.75</v>
      </c>
    </row>
    <row r="1653" spans="1:5" x14ac:dyDescent="0.35">
      <c r="A1653" s="59" t="s">
        <v>41</v>
      </c>
      <c r="B1653" s="59" t="str">
        <f>+VLOOKUP(Tabla1[[#This Row],[Contrato]],H:I,2,0)</f>
        <v>BP Exploration Mexico</v>
      </c>
      <c r="C1653" s="59" t="s">
        <v>241</v>
      </c>
      <c r="D1653" s="60" t="s">
        <v>203</v>
      </c>
      <c r="E1653" s="61">
        <v>3849.7</v>
      </c>
    </row>
    <row r="1654" spans="1:5" x14ac:dyDescent="0.35">
      <c r="A1654" s="59" t="s">
        <v>41</v>
      </c>
      <c r="B1654" s="59" t="str">
        <f>+VLOOKUP(Tabla1[[#This Row],[Contrato]],H:I,2,0)</f>
        <v>BP Exploration Mexico</v>
      </c>
      <c r="C1654" s="59" t="s">
        <v>241</v>
      </c>
      <c r="D1654" s="60" t="s">
        <v>204</v>
      </c>
      <c r="E1654" s="61">
        <v>48222.81</v>
      </c>
    </row>
    <row r="1655" spans="1:5" x14ac:dyDescent="0.35">
      <c r="A1655" s="59" t="s">
        <v>41</v>
      </c>
      <c r="B1655" s="59" t="str">
        <f>+VLOOKUP(Tabla1[[#This Row],[Contrato]],H:I,2,0)</f>
        <v>BP Exploration Mexico</v>
      </c>
      <c r="C1655" s="59" t="s">
        <v>241</v>
      </c>
      <c r="D1655" s="60" t="s">
        <v>205</v>
      </c>
      <c r="E1655" s="61">
        <v>52468.31</v>
      </c>
    </row>
    <row r="1656" spans="1:5" x14ac:dyDescent="0.35">
      <c r="A1656" s="59" t="s">
        <v>41</v>
      </c>
      <c r="B1656" s="59" t="str">
        <f>+VLOOKUP(Tabla1[[#This Row],[Contrato]],H:I,2,0)</f>
        <v>BP Exploration Mexico</v>
      </c>
      <c r="C1656" s="59" t="s">
        <v>241</v>
      </c>
      <c r="D1656" s="60" t="s">
        <v>206</v>
      </c>
      <c r="E1656" s="61">
        <v>1054572.54</v>
      </c>
    </row>
    <row r="1657" spans="1:5" x14ac:dyDescent="0.35">
      <c r="A1657" s="59" t="s">
        <v>41</v>
      </c>
      <c r="B1657" s="59" t="str">
        <f>+VLOOKUP(Tabla1[[#This Row],[Contrato]],H:I,2,0)</f>
        <v>BP Exploration Mexico</v>
      </c>
      <c r="C1657" s="59" t="s">
        <v>241</v>
      </c>
      <c r="D1657" s="60" t="s">
        <v>207</v>
      </c>
      <c r="E1657" s="61">
        <v>2457742.27</v>
      </c>
    </row>
    <row r="1658" spans="1:5" x14ac:dyDescent="0.35">
      <c r="A1658" s="59" t="s">
        <v>41</v>
      </c>
      <c r="B1658" s="59" t="str">
        <f>+VLOOKUP(Tabla1[[#This Row],[Contrato]],H:I,2,0)</f>
        <v>BP Exploration Mexico</v>
      </c>
      <c r="C1658" s="59" t="s">
        <v>241</v>
      </c>
      <c r="D1658" s="60" t="s">
        <v>208</v>
      </c>
      <c r="E1658" s="61">
        <v>765676.97631691396</v>
      </c>
    </row>
    <row r="1659" spans="1:5" x14ac:dyDescent="0.35">
      <c r="A1659" s="59" t="s">
        <v>41</v>
      </c>
      <c r="B1659" s="59" t="str">
        <f>+VLOOKUP(Tabla1[[#This Row],[Contrato]],H:I,2,0)</f>
        <v>BP Exploration Mexico</v>
      </c>
      <c r="C1659" s="59" t="s">
        <v>241</v>
      </c>
      <c r="D1659" s="60" t="s">
        <v>209</v>
      </c>
      <c r="E1659" s="61">
        <v>203374.62215951359</v>
      </c>
    </row>
    <row r="1660" spans="1:5" x14ac:dyDescent="0.35">
      <c r="A1660" s="59" t="s">
        <v>41</v>
      </c>
      <c r="B1660" s="59" t="str">
        <f>+VLOOKUP(Tabla1[[#This Row],[Contrato]],H:I,2,0)</f>
        <v>BP Exploration Mexico</v>
      </c>
      <c r="C1660" s="59" t="s">
        <v>241</v>
      </c>
      <c r="D1660" s="60" t="s">
        <v>210</v>
      </c>
      <c r="E1660" s="61">
        <v>308731.16123207641</v>
      </c>
    </row>
    <row r="1661" spans="1:5" x14ac:dyDescent="0.35">
      <c r="A1661" s="59" t="s">
        <v>41</v>
      </c>
      <c r="B1661" s="59" t="str">
        <f>+VLOOKUP(Tabla1[[#This Row],[Contrato]],H:I,2,0)</f>
        <v>BP Exploration Mexico</v>
      </c>
      <c r="C1661" s="59" t="s">
        <v>241</v>
      </c>
      <c r="D1661" s="60" t="s">
        <v>211</v>
      </c>
      <c r="E1661" s="61">
        <v>156779.82458847738</v>
      </c>
    </row>
    <row r="1662" spans="1:5" x14ac:dyDescent="0.35">
      <c r="A1662" s="59" t="s">
        <v>41</v>
      </c>
      <c r="B1662" s="59" t="str">
        <f>+VLOOKUP(Tabla1[[#This Row],[Contrato]],H:I,2,0)</f>
        <v>BP Exploration Mexico</v>
      </c>
      <c r="C1662" s="59" t="s">
        <v>241</v>
      </c>
      <c r="D1662" s="60" t="s">
        <v>212</v>
      </c>
      <c r="E1662" s="61">
        <v>143206.33311976341</v>
      </c>
    </row>
    <row r="1663" spans="1:5" x14ac:dyDescent="0.35">
      <c r="A1663" s="59" t="s">
        <v>41</v>
      </c>
      <c r="B1663" s="59" t="str">
        <f>+VLOOKUP(Tabla1[[#This Row],[Contrato]],H:I,2,0)</f>
        <v>BP Exploration Mexico</v>
      </c>
      <c r="C1663" s="59" t="s">
        <v>241</v>
      </c>
      <c r="D1663" s="60" t="s">
        <v>213</v>
      </c>
      <c r="E1663" s="61">
        <v>328526.96897435898</v>
      </c>
    </row>
    <row r="1664" spans="1:5" x14ac:dyDescent="0.35">
      <c r="A1664" s="59" t="s">
        <v>41</v>
      </c>
      <c r="B1664" s="59" t="str">
        <f>+VLOOKUP(Tabla1[[#This Row],[Contrato]],H:I,2,0)</f>
        <v>BP Exploration Mexico</v>
      </c>
      <c r="C1664" s="59" t="s">
        <v>241</v>
      </c>
      <c r="D1664" s="60" t="s">
        <v>214</v>
      </c>
      <c r="E1664" s="61">
        <v>132792.03479674796</v>
      </c>
    </row>
    <row r="1665" spans="1:5" x14ac:dyDescent="0.35">
      <c r="A1665" s="59" t="s">
        <v>41</v>
      </c>
      <c r="B1665" s="59" t="str">
        <f>+VLOOKUP(Tabla1[[#This Row],[Contrato]],H:I,2,0)</f>
        <v>BP Exploration Mexico</v>
      </c>
      <c r="C1665" s="59" t="s">
        <v>241</v>
      </c>
      <c r="D1665" s="60" t="s">
        <v>215</v>
      </c>
      <c r="E1665" s="61">
        <v>118428.05999999998</v>
      </c>
    </row>
    <row r="1666" spans="1:5" x14ac:dyDescent="0.35">
      <c r="A1666" s="59" t="s">
        <v>41</v>
      </c>
      <c r="B1666" s="59" t="str">
        <f>+VLOOKUP(Tabla1[[#This Row],[Contrato]],H:I,2,0)</f>
        <v>BP Exploration Mexico</v>
      </c>
      <c r="C1666" s="59" t="s">
        <v>241</v>
      </c>
      <c r="D1666" s="60" t="s">
        <v>216</v>
      </c>
      <c r="E1666" s="61">
        <v>2159702.7762539024</v>
      </c>
    </row>
    <row r="1667" spans="1:5" x14ac:dyDescent="0.35">
      <c r="A1667" s="59" t="s">
        <v>41</v>
      </c>
      <c r="B1667" s="59" t="str">
        <f>+VLOOKUP(Tabla1[[#This Row],[Contrato]],H:I,2,0)</f>
        <v>BP Exploration Mexico</v>
      </c>
      <c r="C1667" s="59" t="s">
        <v>241</v>
      </c>
      <c r="D1667" s="60" t="s">
        <v>217</v>
      </c>
      <c r="E1667" s="61">
        <v>1440292.08</v>
      </c>
    </row>
    <row r="1668" spans="1:5" x14ac:dyDescent="0.35">
      <c r="A1668" s="59" t="s">
        <v>41</v>
      </c>
      <c r="B1668" s="59" t="str">
        <f>+VLOOKUP(Tabla1[[#This Row],[Contrato]],H:I,2,0)</f>
        <v>BP Exploration Mexico</v>
      </c>
      <c r="C1668" s="59" t="s">
        <v>241</v>
      </c>
      <c r="D1668" s="60" t="s">
        <v>218</v>
      </c>
      <c r="E1668" s="61">
        <v>487031.38224231941</v>
      </c>
    </row>
    <row r="1669" spans="1:5" x14ac:dyDescent="0.35">
      <c r="A1669" s="59" t="s">
        <v>41</v>
      </c>
      <c r="B1669" s="59" t="str">
        <f>+VLOOKUP(Tabla1[[#This Row],[Contrato]],H:I,2,0)</f>
        <v>BP Exploration Mexico</v>
      </c>
      <c r="C1669" s="59" t="s">
        <v>241</v>
      </c>
      <c r="D1669" s="60" t="s">
        <v>219</v>
      </c>
      <c r="E1669" s="61">
        <v>530646.44003401999</v>
      </c>
    </row>
    <row r="1670" spans="1:5" x14ac:dyDescent="0.35">
      <c r="A1670" s="59" t="s">
        <v>41</v>
      </c>
      <c r="B1670" s="59" t="str">
        <f>+VLOOKUP(Tabla1[[#This Row],[Contrato]],H:I,2,0)</f>
        <v>BP Exploration Mexico</v>
      </c>
      <c r="C1670" s="59" t="s">
        <v>241</v>
      </c>
      <c r="D1670" s="60" t="s">
        <v>220</v>
      </c>
      <c r="E1670" s="61">
        <v>143242.16667684991</v>
      </c>
    </row>
    <row r="1671" spans="1:5" x14ac:dyDescent="0.35">
      <c r="A1671" s="59" t="s">
        <v>41</v>
      </c>
      <c r="B1671" s="59" t="str">
        <f>+VLOOKUP(Tabla1[[#This Row],[Contrato]],H:I,2,0)</f>
        <v>BP Exploration Mexico</v>
      </c>
      <c r="C1671" s="59" t="s">
        <v>241</v>
      </c>
      <c r="D1671" s="60" t="s">
        <v>240</v>
      </c>
      <c r="E1671" s="61">
        <v>147485.95232582503</v>
      </c>
    </row>
    <row r="1672" spans="1:5" x14ac:dyDescent="0.35">
      <c r="A1672" s="59" t="s">
        <v>41</v>
      </c>
      <c r="B1672" s="59" t="str">
        <f>+VLOOKUP(Tabla1[[#This Row],[Contrato]],H:I,2,0)</f>
        <v>BP Exploration Mexico</v>
      </c>
      <c r="C1672" s="59" t="s">
        <v>241</v>
      </c>
      <c r="D1672" s="60" t="s">
        <v>259</v>
      </c>
      <c r="E1672" s="61">
        <v>103228.76057208491</v>
      </c>
    </row>
    <row r="1673" spans="1:5" x14ac:dyDescent="0.35">
      <c r="A1673" s="59" t="s">
        <v>41</v>
      </c>
      <c r="B1673" s="59" t="str">
        <f>+VLOOKUP(Tabla1[[#This Row],[Contrato]],H:I,2,0)</f>
        <v>BP Exploration Mexico</v>
      </c>
      <c r="C1673" s="59" t="s">
        <v>241</v>
      </c>
      <c r="D1673" s="60" t="s">
        <v>260</v>
      </c>
      <c r="E1673" s="61">
        <v>52453.650837589375</v>
      </c>
    </row>
    <row r="1674" spans="1:5" x14ac:dyDescent="0.35">
      <c r="A1674" s="59" t="s">
        <v>41</v>
      </c>
      <c r="B1674" s="59" t="str">
        <f>+VLOOKUP(Tabla1[[#This Row],[Contrato]],H:I,2,0)</f>
        <v>BP Exploration Mexico</v>
      </c>
      <c r="C1674" s="59" t="s">
        <v>241</v>
      </c>
      <c r="D1674" s="60" t="s">
        <v>267</v>
      </c>
      <c r="E1674" s="61">
        <v>75077.684516971276</v>
      </c>
    </row>
    <row r="1675" spans="1:5" x14ac:dyDescent="0.35">
      <c r="A1675" s="59" t="s">
        <v>41</v>
      </c>
      <c r="B1675" s="59" t="str">
        <f>+VLOOKUP(Tabla1[[#This Row],[Contrato]],H:I,2,0)</f>
        <v>BP Exploration Mexico</v>
      </c>
      <c r="C1675" s="59" t="s">
        <v>241</v>
      </c>
      <c r="D1675" s="60" t="s">
        <v>280</v>
      </c>
      <c r="E1675" s="61">
        <v>3554.8114796284199</v>
      </c>
    </row>
    <row r="1676" spans="1:5" x14ac:dyDescent="0.35">
      <c r="A1676" s="59" t="s">
        <v>42</v>
      </c>
      <c r="B1676" s="59" t="str">
        <f>+VLOOKUP(Tabla1[[#This Row],[Contrato]],H:I,2,0)</f>
        <v xml:space="preserve">Total E&amp;P Mexico </v>
      </c>
      <c r="C1676" s="59" t="s">
        <v>241</v>
      </c>
      <c r="D1676" s="60" t="s">
        <v>235</v>
      </c>
      <c r="E1676" s="61">
        <v>8254.39</v>
      </c>
    </row>
    <row r="1677" spans="1:5" x14ac:dyDescent="0.35">
      <c r="A1677" s="59" t="s">
        <v>42</v>
      </c>
      <c r="B1677" s="59" t="str">
        <f>+VLOOKUP(Tabla1[[#This Row],[Contrato]],H:I,2,0)</f>
        <v xml:space="preserve">Total E&amp;P Mexico </v>
      </c>
      <c r="C1677" s="59" t="s">
        <v>241</v>
      </c>
      <c r="D1677" s="60" t="s">
        <v>193</v>
      </c>
      <c r="E1677" s="61">
        <v>41045.549999999996</v>
      </c>
    </row>
    <row r="1678" spans="1:5" x14ac:dyDescent="0.35">
      <c r="A1678" s="59" t="s">
        <v>42</v>
      </c>
      <c r="B1678" s="59" t="str">
        <f>+VLOOKUP(Tabla1[[#This Row],[Contrato]],H:I,2,0)</f>
        <v xml:space="preserve">Total E&amp;P Mexico </v>
      </c>
      <c r="C1678" s="59" t="s">
        <v>241</v>
      </c>
      <c r="D1678" s="60" t="s">
        <v>194</v>
      </c>
      <c r="E1678" s="61">
        <v>7871.9900000000007</v>
      </c>
    </row>
    <row r="1679" spans="1:5" x14ac:dyDescent="0.35">
      <c r="A1679" s="59" t="s">
        <v>42</v>
      </c>
      <c r="B1679" s="59" t="str">
        <f>+VLOOKUP(Tabla1[[#This Row],[Contrato]],H:I,2,0)</f>
        <v xml:space="preserve">Total E&amp;P Mexico </v>
      </c>
      <c r="C1679" s="59" t="s">
        <v>241</v>
      </c>
      <c r="D1679" s="60" t="s">
        <v>195</v>
      </c>
      <c r="E1679" s="61">
        <v>28115.489999999998</v>
      </c>
    </row>
    <row r="1680" spans="1:5" x14ac:dyDescent="0.35">
      <c r="A1680" s="59" t="s">
        <v>42</v>
      </c>
      <c r="B1680" s="59" t="str">
        <f>+VLOOKUP(Tabla1[[#This Row],[Contrato]],H:I,2,0)</f>
        <v xml:space="preserve">Total E&amp;P Mexico </v>
      </c>
      <c r="C1680" s="59" t="s">
        <v>241</v>
      </c>
      <c r="D1680" s="60" t="s">
        <v>196</v>
      </c>
      <c r="E1680" s="61">
        <v>80617.759999999995</v>
      </c>
    </row>
    <row r="1681" spans="1:5" x14ac:dyDescent="0.35">
      <c r="A1681" s="59" t="s">
        <v>42</v>
      </c>
      <c r="B1681" s="59" t="str">
        <f>+VLOOKUP(Tabla1[[#This Row],[Contrato]],H:I,2,0)</f>
        <v xml:space="preserve">Total E&amp;P Mexico </v>
      </c>
      <c r="C1681" s="59" t="s">
        <v>241</v>
      </c>
      <c r="D1681" s="60" t="s">
        <v>197</v>
      </c>
      <c r="E1681" s="61">
        <v>1029998.4</v>
      </c>
    </row>
    <row r="1682" spans="1:5" x14ac:dyDescent="0.35">
      <c r="A1682" s="59" t="s">
        <v>42</v>
      </c>
      <c r="B1682" s="59" t="str">
        <f>+VLOOKUP(Tabla1[[#This Row],[Contrato]],H:I,2,0)</f>
        <v xml:space="preserve">Total E&amp;P Mexico </v>
      </c>
      <c r="C1682" s="59" t="s">
        <v>241</v>
      </c>
      <c r="D1682" s="60" t="s">
        <v>198</v>
      </c>
      <c r="E1682" s="61">
        <v>832066.73</v>
      </c>
    </row>
    <row r="1683" spans="1:5" x14ac:dyDescent="0.35">
      <c r="A1683" s="59" t="s">
        <v>42</v>
      </c>
      <c r="B1683" s="59" t="str">
        <f>+VLOOKUP(Tabla1[[#This Row],[Contrato]],H:I,2,0)</f>
        <v xml:space="preserve">Total E&amp;P Mexico </v>
      </c>
      <c r="C1683" s="59" t="s">
        <v>241</v>
      </c>
      <c r="D1683" s="60" t="s">
        <v>199</v>
      </c>
      <c r="E1683" s="61">
        <v>72858.86</v>
      </c>
    </row>
    <row r="1684" spans="1:5" x14ac:dyDescent="0.35">
      <c r="A1684" s="59" t="s">
        <v>42</v>
      </c>
      <c r="B1684" s="59" t="str">
        <f>+VLOOKUP(Tabla1[[#This Row],[Contrato]],H:I,2,0)</f>
        <v xml:space="preserve">Total E&amp;P Mexico </v>
      </c>
      <c r="C1684" s="59" t="s">
        <v>241</v>
      </c>
      <c r="D1684" s="60" t="s">
        <v>200</v>
      </c>
      <c r="E1684" s="61">
        <v>571087.59000000032</v>
      </c>
    </row>
    <row r="1685" spans="1:5" x14ac:dyDescent="0.35">
      <c r="A1685" s="59" t="s">
        <v>42</v>
      </c>
      <c r="B1685" s="59" t="str">
        <f>+VLOOKUP(Tabla1[[#This Row],[Contrato]],H:I,2,0)</f>
        <v xml:space="preserve">Total E&amp;P Mexico </v>
      </c>
      <c r="C1685" s="59" t="s">
        <v>241</v>
      </c>
      <c r="D1685" s="60" t="s">
        <v>201</v>
      </c>
      <c r="E1685" s="61">
        <v>8912940.099999994</v>
      </c>
    </row>
    <row r="1686" spans="1:5" x14ac:dyDescent="0.35">
      <c r="A1686" s="59" t="s">
        <v>42</v>
      </c>
      <c r="B1686" s="59" t="str">
        <f>+VLOOKUP(Tabla1[[#This Row],[Contrato]],H:I,2,0)</f>
        <v xml:space="preserve">Total E&amp;P Mexico </v>
      </c>
      <c r="C1686" s="59" t="s">
        <v>241</v>
      </c>
      <c r="D1686" s="60" t="s">
        <v>202</v>
      </c>
      <c r="E1686" s="61">
        <v>45130.98</v>
      </c>
    </row>
    <row r="1687" spans="1:5" x14ac:dyDescent="0.35">
      <c r="A1687" s="59" t="s">
        <v>42</v>
      </c>
      <c r="B1687" s="59" t="str">
        <f>+VLOOKUP(Tabla1[[#This Row],[Contrato]],H:I,2,0)</f>
        <v xml:space="preserve">Total E&amp;P Mexico </v>
      </c>
      <c r="C1687" s="59" t="s">
        <v>241</v>
      </c>
      <c r="D1687" s="60" t="s">
        <v>203</v>
      </c>
      <c r="E1687" s="61">
        <v>72306.91</v>
      </c>
    </row>
    <row r="1688" spans="1:5" x14ac:dyDescent="0.35">
      <c r="A1688" s="59" t="s">
        <v>42</v>
      </c>
      <c r="B1688" s="59" t="str">
        <f>+VLOOKUP(Tabla1[[#This Row],[Contrato]],H:I,2,0)</f>
        <v xml:space="preserve">Total E&amp;P Mexico </v>
      </c>
      <c r="C1688" s="59" t="s">
        <v>241</v>
      </c>
      <c r="D1688" s="60" t="s">
        <v>204</v>
      </c>
      <c r="E1688" s="61">
        <v>73426.930000000008</v>
      </c>
    </row>
    <row r="1689" spans="1:5" x14ac:dyDescent="0.35">
      <c r="A1689" s="59" t="s">
        <v>42</v>
      </c>
      <c r="B1689" s="59" t="str">
        <f>+VLOOKUP(Tabla1[[#This Row],[Contrato]],H:I,2,0)</f>
        <v xml:space="preserve">Total E&amp;P Mexico </v>
      </c>
      <c r="C1689" s="59" t="s">
        <v>241</v>
      </c>
      <c r="D1689" s="60" t="s">
        <v>205</v>
      </c>
      <c r="E1689" s="61">
        <v>61123.690000000017</v>
      </c>
    </row>
    <row r="1690" spans="1:5" x14ac:dyDescent="0.35">
      <c r="A1690" s="59" t="s">
        <v>42</v>
      </c>
      <c r="B1690" s="59" t="str">
        <f>+VLOOKUP(Tabla1[[#This Row],[Contrato]],H:I,2,0)</f>
        <v xml:space="preserve">Total E&amp;P Mexico </v>
      </c>
      <c r="C1690" s="59" t="s">
        <v>241</v>
      </c>
      <c r="D1690" s="60" t="s">
        <v>206</v>
      </c>
      <c r="E1690" s="61">
        <v>981992.90999999992</v>
      </c>
    </row>
    <row r="1691" spans="1:5" x14ac:dyDescent="0.35">
      <c r="A1691" s="59" t="s">
        <v>42</v>
      </c>
      <c r="B1691" s="59" t="str">
        <f>+VLOOKUP(Tabla1[[#This Row],[Contrato]],H:I,2,0)</f>
        <v xml:space="preserve">Total E&amp;P Mexico </v>
      </c>
      <c r="C1691" s="59" t="s">
        <v>241</v>
      </c>
      <c r="D1691" s="60" t="s">
        <v>207</v>
      </c>
      <c r="E1691" s="61">
        <v>742134.17</v>
      </c>
    </row>
    <row r="1692" spans="1:5" x14ac:dyDescent="0.35">
      <c r="A1692" s="59" t="s">
        <v>42</v>
      </c>
      <c r="B1692" s="59" t="str">
        <f>+VLOOKUP(Tabla1[[#This Row],[Contrato]],H:I,2,0)</f>
        <v xml:space="preserve">Total E&amp;P Mexico </v>
      </c>
      <c r="C1692" s="59" t="s">
        <v>241</v>
      </c>
      <c r="D1692" s="60" t="s">
        <v>208</v>
      </c>
      <c r="E1692" s="61">
        <v>1339435.4500000002</v>
      </c>
    </row>
    <row r="1693" spans="1:5" x14ac:dyDescent="0.35">
      <c r="A1693" s="59" t="s">
        <v>42</v>
      </c>
      <c r="B1693" s="59" t="str">
        <f>+VLOOKUP(Tabla1[[#This Row],[Contrato]],H:I,2,0)</f>
        <v xml:space="preserve">Total E&amp;P Mexico </v>
      </c>
      <c r="C1693" s="59" t="s">
        <v>241</v>
      </c>
      <c r="D1693" s="60" t="s">
        <v>209</v>
      </c>
      <c r="E1693" s="61">
        <v>718.87314985693763</v>
      </c>
    </row>
    <row r="1694" spans="1:5" x14ac:dyDescent="0.35">
      <c r="A1694" s="59" t="s">
        <v>42</v>
      </c>
      <c r="B1694" s="59" t="str">
        <f>+VLOOKUP(Tabla1[[#This Row],[Contrato]],H:I,2,0)</f>
        <v xml:space="preserve">Total E&amp;P Mexico </v>
      </c>
      <c r="C1694" s="59" t="s">
        <v>241</v>
      </c>
      <c r="D1694" s="60" t="s">
        <v>210</v>
      </c>
      <c r="E1694" s="61">
        <v>374736.9539304215</v>
      </c>
    </row>
    <row r="1695" spans="1:5" x14ac:dyDescent="0.35">
      <c r="A1695" s="59" t="s">
        <v>42</v>
      </c>
      <c r="B1695" s="59" t="str">
        <f>+VLOOKUP(Tabla1[[#This Row],[Contrato]],H:I,2,0)</f>
        <v xml:space="preserve">Total E&amp;P Mexico </v>
      </c>
      <c r="C1695" s="59" t="s">
        <v>241</v>
      </c>
      <c r="D1695" s="60" t="s">
        <v>211</v>
      </c>
      <c r="E1695" s="61">
        <v>1407582.2911894647</v>
      </c>
    </row>
    <row r="1696" spans="1:5" x14ac:dyDescent="0.35">
      <c r="A1696" s="59" t="s">
        <v>42</v>
      </c>
      <c r="B1696" s="59" t="str">
        <f>+VLOOKUP(Tabla1[[#This Row],[Contrato]],H:I,2,0)</f>
        <v xml:space="preserve">Total E&amp;P Mexico </v>
      </c>
      <c r="C1696" s="59" t="s">
        <v>241</v>
      </c>
      <c r="D1696" s="60" t="s">
        <v>212</v>
      </c>
      <c r="E1696" s="61">
        <v>82723.469874797389</v>
      </c>
    </row>
    <row r="1697" spans="1:5" x14ac:dyDescent="0.35">
      <c r="A1697" s="59" t="s">
        <v>42</v>
      </c>
      <c r="B1697" s="59" t="str">
        <f>+VLOOKUP(Tabla1[[#This Row],[Contrato]],H:I,2,0)</f>
        <v xml:space="preserve">Total E&amp;P Mexico </v>
      </c>
      <c r="C1697" s="59" t="s">
        <v>241</v>
      </c>
      <c r="D1697" s="60" t="s">
        <v>213</v>
      </c>
      <c r="E1697" s="61">
        <v>4281572.1697924072</v>
      </c>
    </row>
    <row r="1698" spans="1:5" x14ac:dyDescent="0.35">
      <c r="A1698" s="59" t="s">
        <v>42</v>
      </c>
      <c r="B1698" s="59" t="str">
        <f>+VLOOKUP(Tabla1[[#This Row],[Contrato]],H:I,2,0)</f>
        <v xml:space="preserve">Total E&amp;P Mexico </v>
      </c>
      <c r="C1698" s="59" t="s">
        <v>241</v>
      </c>
      <c r="D1698" s="60" t="s">
        <v>214</v>
      </c>
      <c r="E1698" s="61">
        <v>7919.0379849398914</v>
      </c>
    </row>
    <row r="1699" spans="1:5" x14ac:dyDescent="0.35">
      <c r="A1699" s="59" t="s">
        <v>42</v>
      </c>
      <c r="B1699" s="59" t="str">
        <f>+VLOOKUP(Tabla1[[#This Row],[Contrato]],H:I,2,0)</f>
        <v xml:space="preserve">Total E&amp;P Mexico </v>
      </c>
      <c r="C1699" s="59" t="s">
        <v>241</v>
      </c>
      <c r="D1699" s="60" t="s">
        <v>215</v>
      </c>
      <c r="E1699" s="61">
        <v>3383222.294460482</v>
      </c>
    </row>
    <row r="1700" spans="1:5" x14ac:dyDescent="0.35">
      <c r="A1700" s="59" t="s">
        <v>42</v>
      </c>
      <c r="B1700" s="59" t="str">
        <f>+VLOOKUP(Tabla1[[#This Row],[Contrato]],H:I,2,0)</f>
        <v xml:space="preserve">Total E&amp;P Mexico </v>
      </c>
      <c r="C1700" s="59" t="s">
        <v>241</v>
      </c>
      <c r="D1700" s="60" t="s">
        <v>216</v>
      </c>
      <c r="E1700" s="61">
        <v>5586344.990815877</v>
      </c>
    </row>
    <row r="1701" spans="1:5" x14ac:dyDescent="0.35">
      <c r="A1701" s="59" t="s">
        <v>42</v>
      </c>
      <c r="B1701" s="59" t="str">
        <f>+VLOOKUP(Tabla1[[#This Row],[Contrato]],H:I,2,0)</f>
        <v xml:space="preserve">Total E&amp;P Mexico </v>
      </c>
      <c r="C1701" s="59" t="s">
        <v>241</v>
      </c>
      <c r="D1701" s="60" t="s">
        <v>217</v>
      </c>
      <c r="E1701" s="61">
        <v>11703283.055494756</v>
      </c>
    </row>
    <row r="1702" spans="1:5" x14ac:dyDescent="0.35">
      <c r="A1702" s="59" t="s">
        <v>42</v>
      </c>
      <c r="B1702" s="59" t="str">
        <f>+VLOOKUP(Tabla1[[#This Row],[Contrato]],H:I,2,0)</f>
        <v xml:space="preserve">Total E&amp;P Mexico </v>
      </c>
      <c r="C1702" s="59" t="s">
        <v>241</v>
      </c>
      <c r="D1702" s="60" t="s">
        <v>218</v>
      </c>
      <c r="E1702" s="61">
        <v>7948851.8492820831</v>
      </c>
    </row>
    <row r="1703" spans="1:5" x14ac:dyDescent="0.35">
      <c r="A1703" s="59" t="s">
        <v>42</v>
      </c>
      <c r="B1703" s="59" t="str">
        <f>+VLOOKUP(Tabla1[[#This Row],[Contrato]],H:I,2,0)</f>
        <v xml:space="preserve">Total E&amp;P Mexico </v>
      </c>
      <c r="C1703" s="59" t="s">
        <v>241</v>
      </c>
      <c r="D1703" s="60" t="s">
        <v>219</v>
      </c>
      <c r="E1703" s="61">
        <v>11667262.262648866</v>
      </c>
    </row>
    <row r="1704" spans="1:5" x14ac:dyDescent="0.35">
      <c r="A1704" s="59" t="s">
        <v>42</v>
      </c>
      <c r="B1704" s="59" t="str">
        <f>+VLOOKUP(Tabla1[[#This Row],[Contrato]],H:I,2,0)</f>
        <v xml:space="preserve">Total E&amp;P Mexico </v>
      </c>
      <c r="C1704" s="59" t="s">
        <v>241</v>
      </c>
      <c r="D1704" s="60" t="s">
        <v>220</v>
      </c>
      <c r="E1704" s="61">
        <v>15762130.456881335</v>
      </c>
    </row>
    <row r="1705" spans="1:5" x14ac:dyDescent="0.35">
      <c r="A1705" s="59" t="s">
        <v>42</v>
      </c>
      <c r="B1705" s="59" t="str">
        <f>+VLOOKUP(Tabla1[[#This Row],[Contrato]],H:I,2,0)</f>
        <v xml:space="preserve">Total E&amp;P Mexico </v>
      </c>
      <c r="C1705" s="59" t="s">
        <v>241</v>
      </c>
      <c r="D1705" s="60" t="s">
        <v>240</v>
      </c>
      <c r="E1705" s="61">
        <v>8570189.6398955993</v>
      </c>
    </row>
    <row r="1706" spans="1:5" x14ac:dyDescent="0.35">
      <c r="A1706" s="59" t="s">
        <v>42</v>
      </c>
      <c r="B1706" s="59" t="str">
        <f>+VLOOKUP(Tabla1[[#This Row],[Contrato]],H:I,2,0)</f>
        <v xml:space="preserve">Total E&amp;P Mexico </v>
      </c>
      <c r="C1706" s="59" t="s">
        <v>241</v>
      </c>
      <c r="D1706" s="60" t="s">
        <v>259</v>
      </c>
      <c r="E1706" s="61">
        <v>1337678.9817886655</v>
      </c>
    </row>
    <row r="1707" spans="1:5" x14ac:dyDescent="0.35">
      <c r="A1707" s="59" t="s">
        <v>42</v>
      </c>
      <c r="B1707" s="59" t="str">
        <f>+VLOOKUP(Tabla1[[#This Row],[Contrato]],H:I,2,0)</f>
        <v xml:space="preserve">Total E&amp;P Mexico </v>
      </c>
      <c r="C1707" s="59" t="s">
        <v>241</v>
      </c>
      <c r="D1707" s="60" t="s">
        <v>260</v>
      </c>
      <c r="E1707" s="61">
        <v>1358936.1862238711</v>
      </c>
    </row>
    <row r="1708" spans="1:5" x14ac:dyDescent="0.35">
      <c r="A1708" s="59" t="s">
        <v>42</v>
      </c>
      <c r="B1708" s="59" t="str">
        <f>+VLOOKUP(Tabla1[[#This Row],[Contrato]],H:I,2,0)</f>
        <v xml:space="preserve">Total E&amp;P Mexico </v>
      </c>
      <c r="C1708" s="59" t="s">
        <v>241</v>
      </c>
      <c r="D1708" s="60" t="s">
        <v>267</v>
      </c>
      <c r="E1708" s="61">
        <v>1435621.2715397608</v>
      </c>
    </row>
    <row r="1709" spans="1:5" x14ac:dyDescent="0.35">
      <c r="A1709" s="59" t="s">
        <v>42</v>
      </c>
      <c r="B1709" s="59" t="str">
        <f>+VLOOKUP(Tabla1[[#This Row],[Contrato]],H:I,2,0)</f>
        <v xml:space="preserve">Total E&amp;P Mexico </v>
      </c>
      <c r="C1709" s="59" t="s">
        <v>241</v>
      </c>
      <c r="D1709" s="60" t="s">
        <v>280</v>
      </c>
      <c r="E1709" s="61">
        <v>1558907.3706762942</v>
      </c>
    </row>
    <row r="1710" spans="1:5" x14ac:dyDescent="0.35">
      <c r="A1710" s="59" t="s">
        <v>43</v>
      </c>
      <c r="B1710" s="59" t="str">
        <f>+VLOOKUP(Tabla1[[#This Row],[Contrato]],H:I,2,0)</f>
        <v>Chevron Energía de México</v>
      </c>
      <c r="C1710" s="59" t="s">
        <v>241</v>
      </c>
      <c r="D1710" s="60" t="s">
        <v>235</v>
      </c>
      <c r="E1710" s="61">
        <v>4578.62</v>
      </c>
    </row>
    <row r="1711" spans="1:5" x14ac:dyDescent="0.35">
      <c r="A1711" s="59" t="s">
        <v>43</v>
      </c>
      <c r="B1711" s="59" t="str">
        <f>+VLOOKUP(Tabla1[[#This Row],[Contrato]],H:I,2,0)</f>
        <v>Chevron Energía de México</v>
      </c>
      <c r="C1711" s="59" t="s">
        <v>241</v>
      </c>
      <c r="D1711" s="60" t="s">
        <v>193</v>
      </c>
      <c r="E1711" s="61">
        <v>142464.73000000001</v>
      </c>
    </row>
    <row r="1712" spans="1:5" x14ac:dyDescent="0.35">
      <c r="A1712" s="59" t="s">
        <v>43</v>
      </c>
      <c r="B1712" s="59" t="str">
        <f>+VLOOKUP(Tabla1[[#This Row],[Contrato]],H:I,2,0)</f>
        <v>Chevron Energía de México</v>
      </c>
      <c r="C1712" s="59" t="s">
        <v>241</v>
      </c>
      <c r="D1712" s="60" t="s">
        <v>194</v>
      </c>
      <c r="E1712" s="61">
        <v>161197.31</v>
      </c>
    </row>
    <row r="1713" spans="1:5" x14ac:dyDescent="0.35">
      <c r="A1713" s="59" t="s">
        <v>43</v>
      </c>
      <c r="B1713" s="59" t="str">
        <f>+VLOOKUP(Tabla1[[#This Row],[Contrato]],H:I,2,0)</f>
        <v>Chevron Energía de México</v>
      </c>
      <c r="C1713" s="59" t="s">
        <v>241</v>
      </c>
      <c r="D1713" s="60" t="s">
        <v>195</v>
      </c>
      <c r="E1713" s="61">
        <v>163024.69</v>
      </c>
    </row>
    <row r="1714" spans="1:5" x14ac:dyDescent="0.35">
      <c r="A1714" s="59" t="s">
        <v>43</v>
      </c>
      <c r="B1714" s="59" t="str">
        <f>+VLOOKUP(Tabla1[[#This Row],[Contrato]],H:I,2,0)</f>
        <v>Chevron Energía de México</v>
      </c>
      <c r="C1714" s="59" t="s">
        <v>241</v>
      </c>
      <c r="D1714" s="60" t="s">
        <v>196</v>
      </c>
      <c r="E1714" s="61">
        <v>571269.9</v>
      </c>
    </row>
    <row r="1715" spans="1:5" x14ac:dyDescent="0.35">
      <c r="A1715" s="59" t="s">
        <v>43</v>
      </c>
      <c r="B1715" s="59" t="str">
        <f>+VLOOKUP(Tabla1[[#This Row],[Contrato]],H:I,2,0)</f>
        <v>Chevron Energía de México</v>
      </c>
      <c r="C1715" s="59" t="s">
        <v>241</v>
      </c>
      <c r="D1715" s="60" t="s">
        <v>197</v>
      </c>
      <c r="E1715" s="61">
        <v>437068.56000000006</v>
      </c>
    </row>
    <row r="1716" spans="1:5" x14ac:dyDescent="0.35">
      <c r="A1716" s="59" t="s">
        <v>43</v>
      </c>
      <c r="B1716" s="59" t="str">
        <f>+VLOOKUP(Tabla1[[#This Row],[Contrato]],H:I,2,0)</f>
        <v>Chevron Energía de México</v>
      </c>
      <c r="C1716" s="59" t="s">
        <v>241</v>
      </c>
      <c r="D1716" s="60" t="s">
        <v>198</v>
      </c>
      <c r="E1716" s="61">
        <v>686293.36</v>
      </c>
    </row>
    <row r="1717" spans="1:5" x14ac:dyDescent="0.35">
      <c r="A1717" s="59" t="s">
        <v>43</v>
      </c>
      <c r="B1717" s="59" t="str">
        <f>+VLOOKUP(Tabla1[[#This Row],[Contrato]],H:I,2,0)</f>
        <v>Chevron Energía de México</v>
      </c>
      <c r="C1717" s="59" t="s">
        <v>241</v>
      </c>
      <c r="D1717" s="60" t="s">
        <v>199</v>
      </c>
      <c r="E1717" s="61">
        <v>155287.84000000003</v>
      </c>
    </row>
    <row r="1718" spans="1:5" x14ac:dyDescent="0.35">
      <c r="A1718" s="59" t="s">
        <v>43</v>
      </c>
      <c r="B1718" s="59" t="str">
        <f>+VLOOKUP(Tabla1[[#This Row],[Contrato]],H:I,2,0)</f>
        <v>Chevron Energía de México</v>
      </c>
      <c r="C1718" s="59" t="s">
        <v>241</v>
      </c>
      <c r="D1718" s="60" t="s">
        <v>200</v>
      </c>
      <c r="E1718" s="61">
        <v>352824.75</v>
      </c>
    </row>
    <row r="1719" spans="1:5" x14ac:dyDescent="0.35">
      <c r="A1719" s="59" t="s">
        <v>43</v>
      </c>
      <c r="B1719" s="59" t="str">
        <f>+VLOOKUP(Tabla1[[#This Row],[Contrato]],H:I,2,0)</f>
        <v>Chevron Energía de México</v>
      </c>
      <c r="C1719" s="59" t="s">
        <v>241</v>
      </c>
      <c r="D1719" s="60" t="s">
        <v>201</v>
      </c>
      <c r="E1719" s="61">
        <v>150194.35</v>
      </c>
    </row>
    <row r="1720" spans="1:5" x14ac:dyDescent="0.35">
      <c r="A1720" s="59" t="s">
        <v>43</v>
      </c>
      <c r="B1720" s="59" t="str">
        <f>+VLOOKUP(Tabla1[[#This Row],[Contrato]],H:I,2,0)</f>
        <v>Chevron Energía de México</v>
      </c>
      <c r="C1720" s="59" t="s">
        <v>241</v>
      </c>
      <c r="D1720" s="60" t="s">
        <v>202</v>
      </c>
      <c r="E1720" s="61">
        <v>143779.42000000001</v>
      </c>
    </row>
    <row r="1721" spans="1:5" x14ac:dyDescent="0.35">
      <c r="A1721" s="59" t="s">
        <v>43</v>
      </c>
      <c r="B1721" s="59" t="str">
        <f>+VLOOKUP(Tabla1[[#This Row],[Contrato]],H:I,2,0)</f>
        <v>Chevron Energía de México</v>
      </c>
      <c r="C1721" s="59" t="s">
        <v>241</v>
      </c>
      <c r="D1721" s="60" t="s">
        <v>203</v>
      </c>
      <c r="E1721" s="61">
        <v>153439.19</v>
      </c>
    </row>
    <row r="1722" spans="1:5" x14ac:dyDescent="0.35">
      <c r="A1722" s="59" t="s">
        <v>43</v>
      </c>
      <c r="B1722" s="59" t="str">
        <f>+VLOOKUP(Tabla1[[#This Row],[Contrato]],H:I,2,0)</f>
        <v>Chevron Energía de México</v>
      </c>
      <c r="C1722" s="59" t="s">
        <v>241</v>
      </c>
      <c r="D1722" s="60" t="s">
        <v>204</v>
      </c>
      <c r="E1722" s="61">
        <v>155440.99</v>
      </c>
    </row>
    <row r="1723" spans="1:5" x14ac:dyDescent="0.35">
      <c r="A1723" s="59" t="s">
        <v>43</v>
      </c>
      <c r="B1723" s="59" t="str">
        <f>+VLOOKUP(Tabla1[[#This Row],[Contrato]],H:I,2,0)</f>
        <v>Chevron Energía de México</v>
      </c>
      <c r="C1723" s="59" t="s">
        <v>241</v>
      </c>
      <c r="D1723" s="60" t="s">
        <v>205</v>
      </c>
      <c r="E1723" s="61">
        <v>152985.1</v>
      </c>
    </row>
    <row r="1724" spans="1:5" x14ac:dyDescent="0.35">
      <c r="A1724" s="59" t="s">
        <v>43</v>
      </c>
      <c r="B1724" s="59" t="str">
        <f>+VLOOKUP(Tabla1[[#This Row],[Contrato]],H:I,2,0)</f>
        <v>Chevron Energía de México</v>
      </c>
      <c r="C1724" s="59" t="s">
        <v>241</v>
      </c>
      <c r="D1724" s="60" t="s">
        <v>206</v>
      </c>
      <c r="E1724" s="61">
        <v>998939.80999999994</v>
      </c>
    </row>
    <row r="1725" spans="1:5" x14ac:dyDescent="0.35">
      <c r="A1725" s="59" t="s">
        <v>43</v>
      </c>
      <c r="B1725" s="59" t="str">
        <f>+VLOOKUP(Tabla1[[#This Row],[Contrato]],H:I,2,0)</f>
        <v>Chevron Energía de México</v>
      </c>
      <c r="C1725" s="59" t="s">
        <v>241</v>
      </c>
      <c r="D1725" s="60" t="s">
        <v>207</v>
      </c>
      <c r="E1725" s="61">
        <v>141542.29999999999</v>
      </c>
    </row>
    <row r="1726" spans="1:5" x14ac:dyDescent="0.35">
      <c r="A1726" s="59" t="s">
        <v>43</v>
      </c>
      <c r="B1726" s="59" t="str">
        <f>+VLOOKUP(Tabla1[[#This Row],[Contrato]],H:I,2,0)</f>
        <v>Chevron Energía de México</v>
      </c>
      <c r="C1726" s="59" t="s">
        <v>241</v>
      </c>
      <c r="D1726" s="60" t="s">
        <v>208</v>
      </c>
      <c r="E1726" s="61">
        <v>804936.10000000009</v>
      </c>
    </row>
    <row r="1727" spans="1:5" x14ac:dyDescent="0.35">
      <c r="A1727" s="59" t="s">
        <v>43</v>
      </c>
      <c r="B1727" s="59" t="str">
        <f>+VLOOKUP(Tabla1[[#This Row],[Contrato]],H:I,2,0)</f>
        <v>Chevron Energía de México</v>
      </c>
      <c r="C1727" s="59" t="s">
        <v>241</v>
      </c>
      <c r="D1727" s="60" t="s">
        <v>209</v>
      </c>
      <c r="E1727" s="61">
        <v>7700.4668839912874</v>
      </c>
    </row>
    <row r="1728" spans="1:5" x14ac:dyDescent="0.35">
      <c r="A1728" s="59" t="s">
        <v>43</v>
      </c>
      <c r="B1728" s="59" t="str">
        <f>+VLOOKUP(Tabla1[[#This Row],[Contrato]],H:I,2,0)</f>
        <v>Chevron Energía de México</v>
      </c>
      <c r="C1728" s="59" t="s">
        <v>241</v>
      </c>
      <c r="D1728" s="60" t="s">
        <v>210</v>
      </c>
      <c r="E1728" s="61">
        <v>450353.9038420174</v>
      </c>
    </row>
    <row r="1729" spans="1:5" x14ac:dyDescent="0.35">
      <c r="A1729" s="59" t="s">
        <v>43</v>
      </c>
      <c r="B1729" s="59" t="str">
        <f>+VLOOKUP(Tabla1[[#This Row],[Contrato]],H:I,2,0)</f>
        <v>Chevron Energía de México</v>
      </c>
      <c r="C1729" s="59" t="s">
        <v>241</v>
      </c>
      <c r="D1729" s="60" t="s">
        <v>212</v>
      </c>
      <c r="E1729" s="61">
        <v>284085.43814632227</v>
      </c>
    </row>
    <row r="1730" spans="1:5" x14ac:dyDescent="0.35">
      <c r="A1730" s="59" t="s">
        <v>43</v>
      </c>
      <c r="B1730" s="59" t="str">
        <f>+VLOOKUP(Tabla1[[#This Row],[Contrato]],H:I,2,0)</f>
        <v>Chevron Energía de México</v>
      </c>
      <c r="C1730" s="59" t="s">
        <v>241</v>
      </c>
      <c r="D1730" s="60" t="s">
        <v>213</v>
      </c>
      <c r="E1730" s="61">
        <v>322924.97423176357</v>
      </c>
    </row>
    <row r="1731" spans="1:5" x14ac:dyDescent="0.35">
      <c r="A1731" s="59" t="s">
        <v>43</v>
      </c>
      <c r="B1731" s="59" t="str">
        <f>+VLOOKUP(Tabla1[[#This Row],[Contrato]],H:I,2,0)</f>
        <v>Chevron Energía de México</v>
      </c>
      <c r="C1731" s="59" t="s">
        <v>241</v>
      </c>
      <c r="D1731" s="60" t="s">
        <v>215</v>
      </c>
      <c r="E1731" s="61">
        <v>970740.8579337839</v>
      </c>
    </row>
    <row r="1732" spans="1:5" x14ac:dyDescent="0.35">
      <c r="A1732" s="59" t="s">
        <v>43</v>
      </c>
      <c r="B1732" s="59" t="str">
        <f>+VLOOKUP(Tabla1[[#This Row],[Contrato]],H:I,2,0)</f>
        <v>Chevron Energía de México</v>
      </c>
      <c r="C1732" s="59" t="s">
        <v>241</v>
      </c>
      <c r="D1732" s="60" t="s">
        <v>217</v>
      </c>
      <c r="E1732" s="61">
        <v>22302.078784289115</v>
      </c>
    </row>
    <row r="1733" spans="1:5" x14ac:dyDescent="0.35">
      <c r="A1733" s="59" t="s">
        <v>43</v>
      </c>
      <c r="B1733" s="59" t="str">
        <f>+VLOOKUP(Tabla1[[#This Row],[Contrato]],H:I,2,0)</f>
        <v>Chevron Energía de México</v>
      </c>
      <c r="C1733" s="59" t="s">
        <v>241</v>
      </c>
      <c r="D1733" s="60" t="s">
        <v>218</v>
      </c>
      <c r="E1733" s="61">
        <v>669916.75977710611</v>
      </c>
    </row>
    <row r="1734" spans="1:5" x14ac:dyDescent="0.35">
      <c r="A1734" s="59" t="s">
        <v>43</v>
      </c>
      <c r="B1734" s="59" t="str">
        <f>+VLOOKUP(Tabla1[[#This Row],[Contrato]],H:I,2,0)</f>
        <v>Chevron Energía de México</v>
      </c>
      <c r="C1734" s="59" t="s">
        <v>241</v>
      </c>
      <c r="D1734" s="60" t="s">
        <v>219</v>
      </c>
      <c r="E1734" s="61">
        <v>207318.9075389349</v>
      </c>
    </row>
    <row r="1735" spans="1:5" x14ac:dyDescent="0.35">
      <c r="A1735" s="59" t="s">
        <v>43</v>
      </c>
      <c r="B1735" s="59" t="str">
        <f>+VLOOKUP(Tabla1[[#This Row],[Contrato]],H:I,2,0)</f>
        <v>Chevron Energía de México</v>
      </c>
      <c r="C1735" s="59" t="s">
        <v>241</v>
      </c>
      <c r="D1735" s="60" t="s">
        <v>220</v>
      </c>
      <c r="E1735" s="61">
        <v>267457.88</v>
      </c>
    </row>
    <row r="1736" spans="1:5" x14ac:dyDescent="0.35">
      <c r="A1736" s="59" t="s">
        <v>43</v>
      </c>
      <c r="B1736" s="59" t="str">
        <f>+VLOOKUP(Tabla1[[#This Row],[Contrato]],H:I,2,0)</f>
        <v>Chevron Energía de México</v>
      </c>
      <c r="C1736" s="59" t="s">
        <v>241</v>
      </c>
      <c r="D1736" s="60" t="s">
        <v>240</v>
      </c>
      <c r="E1736" s="61">
        <v>559864.13060129446</v>
      </c>
    </row>
    <row r="1737" spans="1:5" x14ac:dyDescent="0.35">
      <c r="A1737" s="59" t="s">
        <v>43</v>
      </c>
      <c r="B1737" s="59" t="str">
        <f>+VLOOKUP(Tabla1[[#This Row],[Contrato]],H:I,2,0)</f>
        <v>Chevron Energía de México</v>
      </c>
      <c r="C1737" s="59" t="s">
        <v>241</v>
      </c>
      <c r="D1737" s="60" t="s">
        <v>259</v>
      </c>
      <c r="E1737" s="61">
        <v>151385.59</v>
      </c>
    </row>
    <row r="1738" spans="1:5" x14ac:dyDescent="0.35">
      <c r="A1738" s="59" t="s">
        <v>43</v>
      </c>
      <c r="B1738" s="59" t="str">
        <f>+VLOOKUP(Tabla1[[#This Row],[Contrato]],H:I,2,0)</f>
        <v>Chevron Energía de México</v>
      </c>
      <c r="C1738" s="59" t="s">
        <v>241</v>
      </c>
      <c r="D1738" s="60" t="s">
        <v>260</v>
      </c>
      <c r="E1738" s="61">
        <v>31721.29</v>
      </c>
    </row>
    <row r="1739" spans="1:5" x14ac:dyDescent="0.35">
      <c r="A1739" s="59" t="s">
        <v>43</v>
      </c>
      <c r="B1739" s="59" t="str">
        <f>+VLOOKUP(Tabla1[[#This Row],[Contrato]],H:I,2,0)</f>
        <v>Chevron Energía de México</v>
      </c>
      <c r="C1739" s="59" t="s">
        <v>241</v>
      </c>
      <c r="D1739" s="60" t="s">
        <v>267</v>
      </c>
      <c r="E1739" s="61">
        <v>42495.040000000001</v>
      </c>
    </row>
    <row r="1740" spans="1:5" x14ac:dyDescent="0.35">
      <c r="A1740" s="59" t="s">
        <v>43</v>
      </c>
      <c r="B1740" s="59" t="str">
        <f>+VLOOKUP(Tabla1[[#This Row],[Contrato]],H:I,2,0)</f>
        <v>Chevron Energía de México</v>
      </c>
      <c r="C1740" s="59" t="s">
        <v>241</v>
      </c>
      <c r="D1740" s="60" t="s">
        <v>280</v>
      </c>
      <c r="E1740" s="61">
        <v>1586164.11</v>
      </c>
    </row>
    <row r="1741" spans="1:5" x14ac:dyDescent="0.35">
      <c r="A1741" s="59" t="s">
        <v>44</v>
      </c>
      <c r="B1741" s="59" t="str">
        <f>+VLOOKUP(Tabla1[[#This Row],[Contrato]],H:I,2,0)</f>
        <v>Statoil E&amp;P México</v>
      </c>
      <c r="C1741" s="59" t="s">
        <v>241</v>
      </c>
      <c r="D1741" s="60" t="s">
        <v>194</v>
      </c>
      <c r="E1741" s="61">
        <v>147651.75</v>
      </c>
    </row>
    <row r="1742" spans="1:5" x14ac:dyDescent="0.35">
      <c r="A1742" s="59" t="s">
        <v>44</v>
      </c>
      <c r="B1742" s="59" t="str">
        <f>+VLOOKUP(Tabla1[[#This Row],[Contrato]],H:I,2,0)</f>
        <v>Statoil E&amp;P México</v>
      </c>
      <c r="C1742" s="59" t="s">
        <v>241</v>
      </c>
      <c r="D1742" s="60" t="s">
        <v>198</v>
      </c>
      <c r="E1742" s="61">
        <v>689886.42</v>
      </c>
    </row>
    <row r="1743" spans="1:5" x14ac:dyDescent="0.35">
      <c r="A1743" s="59" t="s">
        <v>44</v>
      </c>
      <c r="B1743" s="59" t="str">
        <f>+VLOOKUP(Tabla1[[#This Row],[Contrato]],H:I,2,0)</f>
        <v>Statoil E&amp;P México</v>
      </c>
      <c r="C1743" s="59" t="s">
        <v>241</v>
      </c>
      <c r="D1743" s="60" t="s">
        <v>200</v>
      </c>
      <c r="E1743" s="61">
        <v>352727.85000000003</v>
      </c>
    </row>
    <row r="1744" spans="1:5" x14ac:dyDescent="0.35">
      <c r="A1744" s="59" t="s">
        <v>44</v>
      </c>
      <c r="B1744" s="59" t="str">
        <f>+VLOOKUP(Tabla1[[#This Row],[Contrato]],H:I,2,0)</f>
        <v>Statoil E&amp;P México</v>
      </c>
      <c r="C1744" s="59" t="s">
        <v>241</v>
      </c>
      <c r="D1744" s="60" t="s">
        <v>201</v>
      </c>
      <c r="E1744" s="61">
        <v>141465</v>
      </c>
    </row>
    <row r="1745" spans="1:5" x14ac:dyDescent="0.35">
      <c r="A1745" s="59" t="s">
        <v>44</v>
      </c>
      <c r="B1745" s="59" t="str">
        <f>+VLOOKUP(Tabla1[[#This Row],[Contrato]],H:I,2,0)</f>
        <v>Statoil E&amp;P México</v>
      </c>
      <c r="C1745" s="59" t="s">
        <v>241</v>
      </c>
      <c r="D1745" s="60" t="s">
        <v>206</v>
      </c>
      <c r="E1745" s="61">
        <v>855.71</v>
      </c>
    </row>
    <row r="1746" spans="1:5" x14ac:dyDescent="0.35">
      <c r="A1746" s="59" t="s">
        <v>44</v>
      </c>
      <c r="B1746" s="59" t="str">
        <f>+VLOOKUP(Tabla1[[#This Row],[Contrato]],H:I,2,0)</f>
        <v>Statoil E&amp;P México</v>
      </c>
      <c r="C1746" s="59" t="s">
        <v>241</v>
      </c>
      <c r="D1746" s="60" t="s">
        <v>207</v>
      </c>
      <c r="E1746" s="61">
        <v>1592980.9</v>
      </c>
    </row>
    <row r="1747" spans="1:5" x14ac:dyDescent="0.35">
      <c r="A1747" s="59" t="s">
        <v>44</v>
      </c>
      <c r="B1747" s="59" t="str">
        <f>+VLOOKUP(Tabla1[[#This Row],[Contrato]],H:I,2,0)</f>
        <v>Statoil E&amp;P México</v>
      </c>
      <c r="C1747" s="59" t="s">
        <v>241</v>
      </c>
      <c r="D1747" s="60" t="s">
        <v>210</v>
      </c>
      <c r="E1747" s="61">
        <v>84728.57</v>
      </c>
    </row>
    <row r="1748" spans="1:5" x14ac:dyDescent="0.35">
      <c r="A1748" s="59" t="s">
        <v>44</v>
      </c>
      <c r="B1748" s="59" t="str">
        <f>+VLOOKUP(Tabla1[[#This Row],[Contrato]],H:I,2,0)</f>
        <v>Statoil E&amp;P México</v>
      </c>
      <c r="C1748" s="59" t="s">
        <v>241</v>
      </c>
      <c r="D1748" s="60" t="s">
        <v>211</v>
      </c>
      <c r="E1748" s="61">
        <v>3141519.4251009906</v>
      </c>
    </row>
    <row r="1749" spans="1:5" x14ac:dyDescent="0.35">
      <c r="A1749" s="59" t="s">
        <v>44</v>
      </c>
      <c r="B1749" s="59" t="str">
        <f>+VLOOKUP(Tabla1[[#This Row],[Contrato]],H:I,2,0)</f>
        <v>Statoil E&amp;P México</v>
      </c>
      <c r="C1749" s="59" t="s">
        <v>241</v>
      </c>
      <c r="D1749" s="60" t="s">
        <v>212</v>
      </c>
      <c r="E1749" s="61">
        <v>59699.972953599674</v>
      </c>
    </row>
    <row r="1750" spans="1:5" x14ac:dyDescent="0.35">
      <c r="A1750" s="59" t="s">
        <v>44</v>
      </c>
      <c r="B1750" s="59" t="str">
        <f>+VLOOKUP(Tabla1[[#This Row],[Contrato]],H:I,2,0)</f>
        <v>Statoil E&amp;P México</v>
      </c>
      <c r="C1750" s="59" t="s">
        <v>241</v>
      </c>
      <c r="D1750" s="60" t="s">
        <v>213</v>
      </c>
      <c r="E1750" s="61">
        <v>2509762.9591632164</v>
      </c>
    </row>
    <row r="1751" spans="1:5" x14ac:dyDescent="0.35">
      <c r="A1751" s="59" t="s">
        <v>44</v>
      </c>
      <c r="B1751" s="59" t="str">
        <f>+VLOOKUP(Tabla1[[#This Row],[Contrato]],H:I,2,0)</f>
        <v>Statoil E&amp;P México</v>
      </c>
      <c r="C1751" s="59" t="s">
        <v>241</v>
      </c>
      <c r="D1751" s="60" t="s">
        <v>214</v>
      </c>
      <c r="E1751" s="61">
        <v>1398302.1651867116</v>
      </c>
    </row>
    <row r="1752" spans="1:5" x14ac:dyDescent="0.35">
      <c r="A1752" s="59" t="s">
        <v>44</v>
      </c>
      <c r="B1752" s="59" t="str">
        <f>+VLOOKUP(Tabla1[[#This Row],[Contrato]],H:I,2,0)</f>
        <v>Statoil E&amp;P México</v>
      </c>
      <c r="C1752" s="59" t="s">
        <v>241</v>
      </c>
      <c r="D1752" s="60" t="s">
        <v>215</v>
      </c>
      <c r="E1752" s="61">
        <v>333522.70983607235</v>
      </c>
    </row>
    <row r="1753" spans="1:5" x14ac:dyDescent="0.35">
      <c r="A1753" s="59" t="s">
        <v>44</v>
      </c>
      <c r="B1753" s="59" t="str">
        <f>+VLOOKUP(Tabla1[[#This Row],[Contrato]],H:I,2,0)</f>
        <v>Statoil E&amp;P México</v>
      </c>
      <c r="C1753" s="59" t="s">
        <v>241</v>
      </c>
      <c r="D1753" s="60" t="s">
        <v>216</v>
      </c>
      <c r="E1753" s="61">
        <v>619940.34376577695</v>
      </c>
    </row>
    <row r="1754" spans="1:5" x14ac:dyDescent="0.35">
      <c r="A1754" s="59" t="s">
        <v>44</v>
      </c>
      <c r="B1754" s="59" t="str">
        <f>+VLOOKUP(Tabla1[[#This Row],[Contrato]],H:I,2,0)</f>
        <v>Statoil E&amp;P México</v>
      </c>
      <c r="C1754" s="59" t="s">
        <v>241</v>
      </c>
      <c r="D1754" s="60" t="s">
        <v>217</v>
      </c>
      <c r="E1754" s="61">
        <v>552128.75270228134</v>
      </c>
    </row>
    <row r="1755" spans="1:5" x14ac:dyDescent="0.35">
      <c r="A1755" s="59" t="s">
        <v>44</v>
      </c>
      <c r="B1755" s="59" t="str">
        <f>+VLOOKUP(Tabla1[[#This Row],[Contrato]],H:I,2,0)</f>
        <v>Statoil E&amp;P México</v>
      </c>
      <c r="C1755" s="59" t="s">
        <v>241</v>
      </c>
      <c r="D1755" s="60" t="s">
        <v>218</v>
      </c>
      <c r="E1755" s="61">
        <v>415479.95615604299</v>
      </c>
    </row>
    <row r="1756" spans="1:5" x14ac:dyDescent="0.35">
      <c r="A1756" s="59" t="s">
        <v>44</v>
      </c>
      <c r="B1756" s="59" t="str">
        <f>+VLOOKUP(Tabla1[[#This Row],[Contrato]],H:I,2,0)</f>
        <v>Statoil E&amp;P México</v>
      </c>
      <c r="C1756" s="59" t="s">
        <v>241</v>
      </c>
      <c r="D1756" s="60" t="s">
        <v>219</v>
      </c>
      <c r="E1756" s="61">
        <v>6737772.2413598392</v>
      </c>
    </row>
    <row r="1757" spans="1:5" x14ac:dyDescent="0.35">
      <c r="A1757" s="59" t="s">
        <v>44</v>
      </c>
      <c r="B1757" s="59" t="str">
        <f>+VLOOKUP(Tabla1[[#This Row],[Contrato]],H:I,2,0)</f>
        <v>Statoil E&amp;P México</v>
      </c>
      <c r="C1757" s="59" t="s">
        <v>241</v>
      </c>
      <c r="D1757" s="60" t="s">
        <v>220</v>
      </c>
      <c r="E1757" s="61">
        <v>61258.437680129333</v>
      </c>
    </row>
    <row r="1758" spans="1:5" x14ac:dyDescent="0.35">
      <c r="A1758" s="59" t="s">
        <v>44</v>
      </c>
      <c r="B1758" s="59" t="str">
        <f>+VLOOKUP(Tabla1[[#This Row],[Contrato]],H:I,2,0)</f>
        <v>Statoil E&amp;P México</v>
      </c>
      <c r="C1758" s="59" t="s">
        <v>241</v>
      </c>
      <c r="D1758" s="60" t="s">
        <v>240</v>
      </c>
      <c r="E1758" s="61">
        <v>124678.63873454441</v>
      </c>
    </row>
    <row r="1759" spans="1:5" x14ac:dyDescent="0.35">
      <c r="A1759" s="59" t="s">
        <v>44</v>
      </c>
      <c r="B1759" s="59" t="str">
        <f>+VLOOKUP(Tabla1[[#This Row],[Contrato]],H:I,2,0)</f>
        <v>Statoil E&amp;P México</v>
      </c>
      <c r="C1759" s="59" t="s">
        <v>241</v>
      </c>
      <c r="D1759" s="60" t="s">
        <v>259</v>
      </c>
      <c r="E1759" s="61">
        <v>375733.61999999994</v>
      </c>
    </row>
    <row r="1760" spans="1:5" x14ac:dyDescent="0.35">
      <c r="A1760" s="59" t="s">
        <v>44</v>
      </c>
      <c r="B1760" s="59" t="str">
        <f>+VLOOKUP(Tabla1[[#This Row],[Contrato]],H:I,2,0)</f>
        <v>Statoil E&amp;P México</v>
      </c>
      <c r="C1760" s="59" t="s">
        <v>241</v>
      </c>
      <c r="D1760" s="60" t="s">
        <v>260</v>
      </c>
      <c r="E1760" s="61">
        <v>675541.12999999989</v>
      </c>
    </row>
    <row r="1761" spans="1:5" x14ac:dyDescent="0.35">
      <c r="A1761" s="59" t="s">
        <v>44</v>
      </c>
      <c r="B1761" s="59" t="str">
        <f>+VLOOKUP(Tabla1[[#This Row],[Contrato]],H:I,2,0)</f>
        <v>Statoil E&amp;P México</v>
      </c>
      <c r="C1761" s="59" t="s">
        <v>241</v>
      </c>
      <c r="D1761" s="60" t="s">
        <v>267</v>
      </c>
      <c r="E1761" s="61">
        <v>316701.40957310412</v>
      </c>
    </row>
    <row r="1762" spans="1:5" x14ac:dyDescent="0.35">
      <c r="A1762" s="59" t="s">
        <v>44</v>
      </c>
      <c r="B1762" s="59" t="str">
        <f>+VLOOKUP(Tabla1[[#This Row],[Contrato]],H:I,2,0)</f>
        <v>Statoil E&amp;P México</v>
      </c>
      <c r="C1762" s="59" t="s">
        <v>241</v>
      </c>
      <c r="D1762" s="60" t="s">
        <v>280</v>
      </c>
      <c r="E1762" s="61">
        <v>254363.41014903208</v>
      </c>
    </row>
    <row r="1763" spans="1:5" x14ac:dyDescent="0.35">
      <c r="A1763" s="59" t="s">
        <v>45</v>
      </c>
      <c r="B1763" s="59" t="str">
        <f>+VLOOKUP(Tabla1[[#This Row],[Contrato]],H:I,2,0)</f>
        <v>China Offshore Oil Corporation E&amp;P Mexico</v>
      </c>
      <c r="C1763" s="59" t="s">
        <v>241</v>
      </c>
      <c r="D1763" s="60" t="s">
        <v>200</v>
      </c>
      <c r="E1763" s="61">
        <v>4671976.9399999995</v>
      </c>
    </row>
    <row r="1764" spans="1:5" x14ac:dyDescent="0.35">
      <c r="A1764" s="59" t="s">
        <v>45</v>
      </c>
      <c r="B1764" s="59" t="str">
        <f>+VLOOKUP(Tabla1[[#This Row],[Contrato]],H:I,2,0)</f>
        <v>China Offshore Oil Corporation E&amp;P Mexico</v>
      </c>
      <c r="C1764" s="59" t="s">
        <v>241</v>
      </c>
      <c r="D1764" s="60" t="s">
        <v>201</v>
      </c>
      <c r="E1764" s="61">
        <v>28044.14</v>
      </c>
    </row>
    <row r="1765" spans="1:5" x14ac:dyDescent="0.35">
      <c r="A1765" s="59" t="s">
        <v>45</v>
      </c>
      <c r="B1765" s="59" t="str">
        <f>+VLOOKUP(Tabla1[[#This Row],[Contrato]],H:I,2,0)</f>
        <v>China Offshore Oil Corporation E&amp;P Mexico</v>
      </c>
      <c r="C1765" s="59" t="s">
        <v>241</v>
      </c>
      <c r="D1765" s="60" t="s">
        <v>203</v>
      </c>
      <c r="E1765" s="61">
        <v>44412.44</v>
      </c>
    </row>
    <row r="1766" spans="1:5" x14ac:dyDescent="0.35">
      <c r="A1766" s="59" t="s">
        <v>45</v>
      </c>
      <c r="B1766" s="59" t="str">
        <f>+VLOOKUP(Tabla1[[#This Row],[Contrato]],H:I,2,0)</f>
        <v>China Offshore Oil Corporation E&amp;P Mexico</v>
      </c>
      <c r="C1766" s="59" t="s">
        <v>241</v>
      </c>
      <c r="D1766" s="60" t="s">
        <v>204</v>
      </c>
      <c r="E1766" s="61">
        <v>41665</v>
      </c>
    </row>
    <row r="1767" spans="1:5" x14ac:dyDescent="0.35">
      <c r="A1767" s="59" t="s">
        <v>45</v>
      </c>
      <c r="B1767" s="59" t="str">
        <f>+VLOOKUP(Tabla1[[#This Row],[Contrato]],H:I,2,0)</f>
        <v>China Offshore Oil Corporation E&amp;P Mexico</v>
      </c>
      <c r="C1767" s="59" t="s">
        <v>241</v>
      </c>
      <c r="D1767" s="60" t="s">
        <v>206</v>
      </c>
      <c r="E1767" s="61">
        <v>11625</v>
      </c>
    </row>
    <row r="1768" spans="1:5" x14ac:dyDescent="0.35">
      <c r="A1768" s="59" t="s">
        <v>45</v>
      </c>
      <c r="B1768" s="59" t="str">
        <f>+VLOOKUP(Tabla1[[#This Row],[Contrato]],H:I,2,0)</f>
        <v>China Offshore Oil Corporation E&amp;P Mexico</v>
      </c>
      <c r="C1768" s="59" t="s">
        <v>241</v>
      </c>
      <c r="D1768" s="60" t="s">
        <v>211</v>
      </c>
      <c r="E1768" s="61">
        <v>62291.07</v>
      </c>
    </row>
    <row r="1769" spans="1:5" x14ac:dyDescent="0.35">
      <c r="A1769" s="59" t="s">
        <v>45</v>
      </c>
      <c r="B1769" s="59" t="str">
        <f>+VLOOKUP(Tabla1[[#This Row],[Contrato]],H:I,2,0)</f>
        <v>China Offshore Oil Corporation E&amp;P Mexico</v>
      </c>
      <c r="C1769" s="59" t="s">
        <v>241</v>
      </c>
      <c r="D1769" s="60" t="s">
        <v>212</v>
      </c>
      <c r="E1769" s="61">
        <v>2480</v>
      </c>
    </row>
    <row r="1770" spans="1:5" x14ac:dyDescent="0.35">
      <c r="A1770" s="59" t="s">
        <v>45</v>
      </c>
      <c r="B1770" s="59" t="str">
        <f>+VLOOKUP(Tabla1[[#This Row],[Contrato]],H:I,2,0)</f>
        <v>China Offshore Oil Corporation E&amp;P Mexico</v>
      </c>
      <c r="C1770" s="59" t="s">
        <v>241</v>
      </c>
      <c r="D1770" s="60" t="s">
        <v>213</v>
      </c>
      <c r="E1770" s="61">
        <v>2090889.1500000001</v>
      </c>
    </row>
    <row r="1771" spans="1:5" x14ac:dyDescent="0.35">
      <c r="A1771" s="59" t="s">
        <v>45</v>
      </c>
      <c r="B1771" s="59" t="str">
        <f>+VLOOKUP(Tabla1[[#This Row],[Contrato]],H:I,2,0)</f>
        <v>China Offshore Oil Corporation E&amp;P Mexico</v>
      </c>
      <c r="C1771" s="59" t="s">
        <v>241</v>
      </c>
      <c r="D1771" s="60" t="s">
        <v>214</v>
      </c>
      <c r="E1771" s="61">
        <v>26652.21</v>
      </c>
    </row>
    <row r="1772" spans="1:5" x14ac:dyDescent="0.35">
      <c r="A1772" s="59" t="s">
        <v>45</v>
      </c>
      <c r="B1772" s="59" t="str">
        <f>+VLOOKUP(Tabla1[[#This Row],[Contrato]],H:I,2,0)</f>
        <v>China Offshore Oil Corporation E&amp;P Mexico</v>
      </c>
      <c r="C1772" s="59" t="s">
        <v>241</v>
      </c>
      <c r="D1772" s="60" t="s">
        <v>215</v>
      </c>
      <c r="E1772" s="61">
        <v>17676.73</v>
      </c>
    </row>
    <row r="1773" spans="1:5" x14ac:dyDescent="0.35">
      <c r="A1773" s="59" t="s">
        <v>45</v>
      </c>
      <c r="B1773" s="59" t="str">
        <f>+VLOOKUP(Tabla1[[#This Row],[Contrato]],H:I,2,0)</f>
        <v>China Offshore Oil Corporation E&amp;P Mexico</v>
      </c>
      <c r="C1773" s="59" t="s">
        <v>241</v>
      </c>
      <c r="D1773" s="60" t="s">
        <v>216</v>
      </c>
      <c r="E1773" s="61">
        <v>250385.27777034335</v>
      </c>
    </row>
    <row r="1774" spans="1:5" x14ac:dyDescent="0.35">
      <c r="A1774" s="59" t="s">
        <v>45</v>
      </c>
      <c r="B1774" s="59" t="str">
        <f>+VLOOKUP(Tabla1[[#This Row],[Contrato]],H:I,2,0)</f>
        <v>China Offshore Oil Corporation E&amp;P Mexico</v>
      </c>
      <c r="C1774" s="59" t="s">
        <v>241</v>
      </c>
      <c r="D1774" s="60" t="s">
        <v>217</v>
      </c>
      <c r="E1774" s="61">
        <v>40529.775210404361</v>
      </c>
    </row>
    <row r="1775" spans="1:5" x14ac:dyDescent="0.35">
      <c r="A1775" s="59" t="s">
        <v>45</v>
      </c>
      <c r="B1775" s="59" t="str">
        <f>+VLOOKUP(Tabla1[[#This Row],[Contrato]],H:I,2,0)</f>
        <v>China Offshore Oil Corporation E&amp;P Mexico</v>
      </c>
      <c r="C1775" s="59" t="s">
        <v>241</v>
      </c>
      <c r="D1775" s="60" t="s">
        <v>218</v>
      </c>
      <c r="E1775" s="61">
        <v>871.00736416953578</v>
      </c>
    </row>
    <row r="1776" spans="1:5" x14ac:dyDescent="0.35">
      <c r="A1776" s="59" t="s">
        <v>45</v>
      </c>
      <c r="B1776" s="59" t="str">
        <f>+VLOOKUP(Tabla1[[#This Row],[Contrato]],H:I,2,0)</f>
        <v>China Offshore Oil Corporation E&amp;P Mexico</v>
      </c>
      <c r="C1776" s="59" t="s">
        <v>241</v>
      </c>
      <c r="D1776" s="60" t="s">
        <v>219</v>
      </c>
      <c r="E1776" s="61">
        <v>1594276.4300000002</v>
      </c>
    </row>
    <row r="1777" spans="1:5" x14ac:dyDescent="0.35">
      <c r="A1777" s="59" t="s">
        <v>45</v>
      </c>
      <c r="B1777" s="59" t="str">
        <f>+VLOOKUP(Tabla1[[#This Row],[Contrato]],H:I,2,0)</f>
        <v>China Offshore Oil Corporation E&amp;P Mexico</v>
      </c>
      <c r="C1777" s="59" t="s">
        <v>241</v>
      </c>
      <c r="D1777" s="60" t="s">
        <v>220</v>
      </c>
      <c r="E1777" s="61">
        <v>1098664.6000000001</v>
      </c>
    </row>
    <row r="1778" spans="1:5" x14ac:dyDescent="0.35">
      <c r="A1778" s="59" t="s">
        <v>45</v>
      </c>
      <c r="B1778" s="59" t="str">
        <f>+VLOOKUP(Tabla1[[#This Row],[Contrato]],H:I,2,0)</f>
        <v>China Offshore Oil Corporation E&amp;P Mexico</v>
      </c>
      <c r="C1778" s="59" t="s">
        <v>241</v>
      </c>
      <c r="D1778" s="60" t="s">
        <v>240</v>
      </c>
      <c r="E1778" s="61">
        <v>240294.8</v>
      </c>
    </row>
    <row r="1779" spans="1:5" x14ac:dyDescent="0.35">
      <c r="A1779" s="59" t="s">
        <v>45</v>
      </c>
      <c r="B1779" s="59" t="str">
        <f>+VLOOKUP(Tabla1[[#This Row],[Contrato]],H:I,2,0)</f>
        <v>China Offshore Oil Corporation E&amp;P Mexico</v>
      </c>
      <c r="C1779" s="59" t="s">
        <v>241</v>
      </c>
      <c r="D1779" s="60" t="s">
        <v>259</v>
      </c>
      <c r="E1779" s="61">
        <v>59781.035527546352</v>
      </c>
    </row>
    <row r="1780" spans="1:5" x14ac:dyDescent="0.35">
      <c r="A1780" s="59" t="s">
        <v>45</v>
      </c>
      <c r="B1780" s="59" t="str">
        <f>+VLOOKUP(Tabla1[[#This Row],[Contrato]],H:I,2,0)</f>
        <v>China Offshore Oil Corporation E&amp;P Mexico</v>
      </c>
      <c r="C1780" s="59" t="s">
        <v>241</v>
      </c>
      <c r="D1780" s="60" t="s">
        <v>260</v>
      </c>
      <c r="E1780" s="61">
        <v>72138.484148799151</v>
      </c>
    </row>
    <row r="1781" spans="1:5" x14ac:dyDescent="0.35">
      <c r="A1781" s="59" t="s">
        <v>45</v>
      </c>
      <c r="B1781" s="59" t="str">
        <f>+VLOOKUP(Tabla1[[#This Row],[Contrato]],H:I,2,0)</f>
        <v>China Offshore Oil Corporation E&amp;P Mexico</v>
      </c>
      <c r="C1781" s="59" t="s">
        <v>241</v>
      </c>
      <c r="D1781" s="60" t="s">
        <v>267</v>
      </c>
      <c r="E1781" s="61">
        <v>60689.660000000011</v>
      </c>
    </row>
    <row r="1782" spans="1:5" x14ac:dyDescent="0.35">
      <c r="A1782" s="59" t="s">
        <v>46</v>
      </c>
      <c r="B1782" s="59" t="str">
        <f>+VLOOKUP(Tabla1[[#This Row],[Contrato]],H:I,2,0)</f>
        <v>PC Carigali México</v>
      </c>
      <c r="C1782" s="59" t="s">
        <v>241</v>
      </c>
      <c r="D1782" s="60" t="s">
        <v>193</v>
      </c>
      <c r="E1782" s="61">
        <v>139355.26999999999</v>
      </c>
    </row>
    <row r="1783" spans="1:5" x14ac:dyDescent="0.35">
      <c r="A1783" s="59" t="s">
        <v>46</v>
      </c>
      <c r="B1783" s="59" t="str">
        <f>+VLOOKUP(Tabla1[[#This Row],[Contrato]],H:I,2,0)</f>
        <v>PC Carigali México</v>
      </c>
      <c r="C1783" s="59" t="s">
        <v>241</v>
      </c>
      <c r="D1783" s="60" t="s">
        <v>194</v>
      </c>
      <c r="E1783" s="61">
        <v>199133.82</v>
      </c>
    </row>
    <row r="1784" spans="1:5" x14ac:dyDescent="0.35">
      <c r="A1784" s="59" t="s">
        <v>46</v>
      </c>
      <c r="B1784" s="59" t="str">
        <f>+VLOOKUP(Tabla1[[#This Row],[Contrato]],H:I,2,0)</f>
        <v>PC Carigali México</v>
      </c>
      <c r="C1784" s="59" t="s">
        <v>241</v>
      </c>
      <c r="D1784" s="60" t="s">
        <v>195</v>
      </c>
      <c r="E1784" s="61">
        <v>10208295.33</v>
      </c>
    </row>
    <row r="1785" spans="1:5" x14ac:dyDescent="0.35">
      <c r="A1785" s="59" t="s">
        <v>46</v>
      </c>
      <c r="B1785" s="59" t="str">
        <f>+VLOOKUP(Tabla1[[#This Row],[Contrato]],H:I,2,0)</f>
        <v>PC Carigali México</v>
      </c>
      <c r="C1785" s="59" t="s">
        <v>241</v>
      </c>
      <c r="D1785" s="60" t="s">
        <v>196</v>
      </c>
      <c r="E1785" s="61">
        <v>217411.75</v>
      </c>
    </row>
    <row r="1786" spans="1:5" x14ac:dyDescent="0.35">
      <c r="A1786" s="59" t="s">
        <v>46</v>
      </c>
      <c r="B1786" s="59" t="str">
        <f>+VLOOKUP(Tabla1[[#This Row],[Contrato]],H:I,2,0)</f>
        <v>PC Carigali México</v>
      </c>
      <c r="C1786" s="59" t="s">
        <v>241</v>
      </c>
      <c r="D1786" s="60" t="s">
        <v>197</v>
      </c>
      <c r="E1786" s="61">
        <v>492332.67000000004</v>
      </c>
    </row>
    <row r="1787" spans="1:5" x14ac:dyDescent="0.35">
      <c r="A1787" s="59" t="s">
        <v>46</v>
      </c>
      <c r="B1787" s="59" t="str">
        <f>+VLOOKUP(Tabla1[[#This Row],[Contrato]],H:I,2,0)</f>
        <v>PC Carigali México</v>
      </c>
      <c r="C1787" s="59" t="s">
        <v>241</v>
      </c>
      <c r="D1787" s="60" t="s">
        <v>198</v>
      </c>
      <c r="E1787" s="61">
        <v>503225.62</v>
      </c>
    </row>
    <row r="1788" spans="1:5" x14ac:dyDescent="0.35">
      <c r="A1788" s="59" t="s">
        <v>46</v>
      </c>
      <c r="B1788" s="59" t="str">
        <f>+VLOOKUP(Tabla1[[#This Row],[Contrato]],H:I,2,0)</f>
        <v>PC Carigali México</v>
      </c>
      <c r="C1788" s="59" t="s">
        <v>241</v>
      </c>
      <c r="D1788" s="60" t="s">
        <v>199</v>
      </c>
      <c r="E1788" s="61">
        <v>197644.06</v>
      </c>
    </row>
    <row r="1789" spans="1:5" x14ac:dyDescent="0.35">
      <c r="A1789" s="59" t="s">
        <v>46</v>
      </c>
      <c r="B1789" s="59" t="str">
        <f>+VLOOKUP(Tabla1[[#This Row],[Contrato]],H:I,2,0)</f>
        <v>PC Carigali México</v>
      </c>
      <c r="C1789" s="59" t="s">
        <v>241</v>
      </c>
      <c r="D1789" s="60" t="s">
        <v>200</v>
      </c>
      <c r="E1789" s="61">
        <v>195353.66</v>
      </c>
    </row>
    <row r="1790" spans="1:5" x14ac:dyDescent="0.35">
      <c r="A1790" s="59" t="s">
        <v>46</v>
      </c>
      <c r="B1790" s="59" t="str">
        <f>+VLOOKUP(Tabla1[[#This Row],[Contrato]],H:I,2,0)</f>
        <v>PC Carigali México</v>
      </c>
      <c r="C1790" s="59" t="s">
        <v>241</v>
      </c>
      <c r="D1790" s="60" t="s">
        <v>201</v>
      </c>
      <c r="E1790" s="61">
        <v>415260.78</v>
      </c>
    </row>
    <row r="1791" spans="1:5" x14ac:dyDescent="0.35">
      <c r="A1791" s="59" t="s">
        <v>46</v>
      </c>
      <c r="B1791" s="59" t="str">
        <f>+VLOOKUP(Tabla1[[#This Row],[Contrato]],H:I,2,0)</f>
        <v>PC Carigali México</v>
      </c>
      <c r="C1791" s="59" t="s">
        <v>241</v>
      </c>
      <c r="D1791" s="60" t="s">
        <v>202</v>
      </c>
      <c r="E1791" s="61">
        <v>201040.28999999998</v>
      </c>
    </row>
    <row r="1792" spans="1:5" x14ac:dyDescent="0.35">
      <c r="A1792" s="59" t="s">
        <v>46</v>
      </c>
      <c r="B1792" s="59" t="str">
        <f>+VLOOKUP(Tabla1[[#This Row],[Contrato]],H:I,2,0)</f>
        <v>PC Carigali México</v>
      </c>
      <c r="C1792" s="59" t="s">
        <v>241</v>
      </c>
      <c r="D1792" s="60" t="s">
        <v>203</v>
      </c>
      <c r="E1792" s="61">
        <v>213474.12</v>
      </c>
    </row>
    <row r="1793" spans="1:5" x14ac:dyDescent="0.35">
      <c r="A1793" s="59" t="s">
        <v>46</v>
      </c>
      <c r="B1793" s="59" t="str">
        <f>+VLOOKUP(Tabla1[[#This Row],[Contrato]],H:I,2,0)</f>
        <v>PC Carigali México</v>
      </c>
      <c r="C1793" s="59" t="s">
        <v>241</v>
      </c>
      <c r="D1793" s="60" t="s">
        <v>204</v>
      </c>
      <c r="E1793" s="61">
        <v>212313.53</v>
      </c>
    </row>
    <row r="1794" spans="1:5" x14ac:dyDescent="0.35">
      <c r="A1794" s="59" t="s">
        <v>46</v>
      </c>
      <c r="B1794" s="59" t="str">
        <f>+VLOOKUP(Tabla1[[#This Row],[Contrato]],H:I,2,0)</f>
        <v>PC Carigali México</v>
      </c>
      <c r="C1794" s="59" t="s">
        <v>241</v>
      </c>
      <c r="D1794" s="60" t="s">
        <v>205</v>
      </c>
      <c r="E1794" s="61">
        <v>222385.75</v>
      </c>
    </row>
    <row r="1795" spans="1:5" x14ac:dyDescent="0.35">
      <c r="A1795" s="59" t="s">
        <v>46</v>
      </c>
      <c r="B1795" s="59" t="str">
        <f>+VLOOKUP(Tabla1[[#This Row],[Contrato]],H:I,2,0)</f>
        <v>PC Carigali México</v>
      </c>
      <c r="C1795" s="59" t="s">
        <v>241</v>
      </c>
      <c r="D1795" s="60" t="s">
        <v>206</v>
      </c>
      <c r="E1795" s="61">
        <v>304686.56</v>
      </c>
    </row>
    <row r="1796" spans="1:5" x14ac:dyDescent="0.35">
      <c r="A1796" s="59" t="s">
        <v>46</v>
      </c>
      <c r="B1796" s="59" t="str">
        <f>+VLOOKUP(Tabla1[[#This Row],[Contrato]],H:I,2,0)</f>
        <v>PC Carigali México</v>
      </c>
      <c r="C1796" s="59" t="s">
        <v>241</v>
      </c>
      <c r="D1796" s="60" t="s">
        <v>207</v>
      </c>
      <c r="E1796" s="61">
        <v>199860.72</v>
      </c>
    </row>
    <row r="1797" spans="1:5" x14ac:dyDescent="0.35">
      <c r="A1797" s="59" t="s">
        <v>46</v>
      </c>
      <c r="B1797" s="59" t="str">
        <f>+VLOOKUP(Tabla1[[#This Row],[Contrato]],H:I,2,0)</f>
        <v>PC Carigali México</v>
      </c>
      <c r="C1797" s="59" t="s">
        <v>241</v>
      </c>
      <c r="D1797" s="60" t="s">
        <v>208</v>
      </c>
      <c r="E1797" s="61">
        <v>44547.843042330671</v>
      </c>
    </row>
    <row r="1798" spans="1:5" x14ac:dyDescent="0.35">
      <c r="A1798" s="59" t="s">
        <v>46</v>
      </c>
      <c r="B1798" s="59" t="str">
        <f>+VLOOKUP(Tabla1[[#This Row],[Contrato]],H:I,2,0)</f>
        <v>PC Carigali México</v>
      </c>
      <c r="C1798" s="59" t="s">
        <v>241</v>
      </c>
      <c r="D1798" s="60" t="s">
        <v>209</v>
      </c>
      <c r="E1798" s="61">
        <v>135962.98350077381</v>
      </c>
    </row>
    <row r="1799" spans="1:5" x14ac:dyDescent="0.35">
      <c r="A1799" s="59" t="s">
        <v>46</v>
      </c>
      <c r="B1799" s="59" t="str">
        <f>+VLOOKUP(Tabla1[[#This Row],[Contrato]],H:I,2,0)</f>
        <v>PC Carigali México</v>
      </c>
      <c r="C1799" s="59" t="s">
        <v>241</v>
      </c>
      <c r="D1799" s="60" t="s">
        <v>210</v>
      </c>
      <c r="E1799" s="61">
        <v>11306.831331848647</v>
      </c>
    </row>
    <row r="1800" spans="1:5" x14ac:dyDescent="0.35">
      <c r="A1800" s="59" t="s">
        <v>46</v>
      </c>
      <c r="B1800" s="59" t="str">
        <f>+VLOOKUP(Tabla1[[#This Row],[Contrato]],H:I,2,0)</f>
        <v>PC Carigali México</v>
      </c>
      <c r="C1800" s="59" t="s">
        <v>241</v>
      </c>
      <c r="D1800" s="60" t="s">
        <v>211</v>
      </c>
      <c r="E1800" s="61">
        <v>171852.59186463186</v>
      </c>
    </row>
    <row r="1801" spans="1:5" x14ac:dyDescent="0.35">
      <c r="A1801" s="59" t="s">
        <v>46</v>
      </c>
      <c r="B1801" s="59" t="str">
        <f>+VLOOKUP(Tabla1[[#This Row],[Contrato]],H:I,2,0)</f>
        <v>PC Carigali México</v>
      </c>
      <c r="C1801" s="59" t="s">
        <v>241</v>
      </c>
      <c r="D1801" s="60" t="s">
        <v>212</v>
      </c>
      <c r="E1801" s="61">
        <v>1964788.8464603084</v>
      </c>
    </row>
    <row r="1802" spans="1:5" x14ac:dyDescent="0.35">
      <c r="A1802" s="59" t="s">
        <v>46</v>
      </c>
      <c r="B1802" s="59" t="str">
        <f>+VLOOKUP(Tabla1[[#This Row],[Contrato]],H:I,2,0)</f>
        <v>PC Carigali México</v>
      </c>
      <c r="C1802" s="59" t="s">
        <v>241</v>
      </c>
      <c r="D1802" s="60" t="s">
        <v>214</v>
      </c>
      <c r="E1802" s="61">
        <v>3425547.3079853477</v>
      </c>
    </row>
    <row r="1803" spans="1:5" x14ac:dyDescent="0.35">
      <c r="A1803" s="59" t="s">
        <v>46</v>
      </c>
      <c r="B1803" s="59" t="str">
        <f>+VLOOKUP(Tabla1[[#This Row],[Contrato]],H:I,2,0)</f>
        <v>PC Carigali México</v>
      </c>
      <c r="C1803" s="59" t="s">
        <v>241</v>
      </c>
      <c r="D1803" s="60" t="s">
        <v>215</v>
      </c>
      <c r="E1803" s="61">
        <v>15579.358583239838</v>
      </c>
    </row>
    <row r="1804" spans="1:5" x14ac:dyDescent="0.35">
      <c r="A1804" s="59" t="s">
        <v>46</v>
      </c>
      <c r="B1804" s="59" t="str">
        <f>+VLOOKUP(Tabla1[[#This Row],[Contrato]],H:I,2,0)</f>
        <v>PC Carigali México</v>
      </c>
      <c r="C1804" s="59" t="s">
        <v>241</v>
      </c>
      <c r="D1804" s="60" t="s">
        <v>216</v>
      </c>
      <c r="E1804" s="61">
        <v>1038577.9302075029</v>
      </c>
    </row>
    <row r="1805" spans="1:5" x14ac:dyDescent="0.35">
      <c r="A1805" s="59" t="s">
        <v>46</v>
      </c>
      <c r="B1805" s="59" t="str">
        <f>+VLOOKUP(Tabla1[[#This Row],[Contrato]],H:I,2,0)</f>
        <v>PC Carigali México</v>
      </c>
      <c r="C1805" s="59" t="s">
        <v>241</v>
      </c>
      <c r="D1805" s="60" t="s">
        <v>217</v>
      </c>
      <c r="E1805" s="61">
        <v>3243373.4006168987</v>
      </c>
    </row>
    <row r="1806" spans="1:5" x14ac:dyDescent="0.35">
      <c r="A1806" s="59" t="s">
        <v>46</v>
      </c>
      <c r="B1806" s="59" t="str">
        <f>+VLOOKUP(Tabla1[[#This Row],[Contrato]],H:I,2,0)</f>
        <v>PC Carigali México</v>
      </c>
      <c r="C1806" s="59" t="s">
        <v>241</v>
      </c>
      <c r="D1806" s="60" t="s">
        <v>218</v>
      </c>
      <c r="E1806" s="61">
        <v>905192.59483756847</v>
      </c>
    </row>
    <row r="1807" spans="1:5" x14ac:dyDescent="0.35">
      <c r="A1807" s="59" t="s">
        <v>46</v>
      </c>
      <c r="B1807" s="59" t="str">
        <f>+VLOOKUP(Tabla1[[#This Row],[Contrato]],H:I,2,0)</f>
        <v>PC Carigali México</v>
      </c>
      <c r="C1807" s="59" t="s">
        <v>241</v>
      </c>
      <c r="D1807" s="60" t="s">
        <v>219</v>
      </c>
      <c r="E1807" s="61">
        <v>2894327.5132314861</v>
      </c>
    </row>
    <row r="1808" spans="1:5" x14ac:dyDescent="0.35">
      <c r="A1808" s="59" t="s">
        <v>46</v>
      </c>
      <c r="B1808" s="59" t="str">
        <f>+VLOOKUP(Tabla1[[#This Row],[Contrato]],H:I,2,0)</f>
        <v>PC Carigali México</v>
      </c>
      <c r="C1808" s="59" t="s">
        <v>241</v>
      </c>
      <c r="D1808" s="60" t="s">
        <v>220</v>
      </c>
      <c r="E1808" s="61">
        <v>4259126.8993172534</v>
      </c>
    </row>
    <row r="1809" spans="1:5" x14ac:dyDescent="0.35">
      <c r="A1809" s="59" t="s">
        <v>46</v>
      </c>
      <c r="B1809" s="59" t="str">
        <f>+VLOOKUP(Tabla1[[#This Row],[Contrato]],H:I,2,0)</f>
        <v>PC Carigali México</v>
      </c>
      <c r="C1809" s="59" t="s">
        <v>241</v>
      </c>
      <c r="D1809" s="60" t="s">
        <v>240</v>
      </c>
      <c r="E1809" s="61">
        <v>10965319.945793904</v>
      </c>
    </row>
    <row r="1810" spans="1:5" x14ac:dyDescent="0.35">
      <c r="A1810" s="59" t="s">
        <v>46</v>
      </c>
      <c r="B1810" s="59" t="str">
        <f>+VLOOKUP(Tabla1[[#This Row],[Contrato]],H:I,2,0)</f>
        <v>PC Carigali México</v>
      </c>
      <c r="C1810" s="59" t="s">
        <v>241</v>
      </c>
      <c r="D1810" s="60" t="s">
        <v>259</v>
      </c>
      <c r="E1810" s="61">
        <v>16440679.2571097</v>
      </c>
    </row>
    <row r="1811" spans="1:5" x14ac:dyDescent="0.35">
      <c r="A1811" s="59" t="s">
        <v>46</v>
      </c>
      <c r="B1811" s="59" t="str">
        <f>+VLOOKUP(Tabla1[[#This Row],[Contrato]],H:I,2,0)</f>
        <v>PC Carigali México</v>
      </c>
      <c r="C1811" s="59" t="s">
        <v>241</v>
      </c>
      <c r="D1811" s="60" t="s">
        <v>260</v>
      </c>
      <c r="E1811" s="61">
        <v>10306384.316669445</v>
      </c>
    </row>
    <row r="1812" spans="1:5" x14ac:dyDescent="0.35">
      <c r="A1812" s="59" t="s">
        <v>46</v>
      </c>
      <c r="B1812" s="59" t="str">
        <f>+VLOOKUP(Tabla1[[#This Row],[Contrato]],H:I,2,0)</f>
        <v>PC Carigali México</v>
      </c>
      <c r="C1812" s="59" t="s">
        <v>241</v>
      </c>
      <c r="D1812" s="60" t="s">
        <v>267</v>
      </c>
      <c r="E1812" s="61">
        <v>19109368.421478324</v>
      </c>
    </row>
    <row r="1813" spans="1:5" x14ac:dyDescent="0.35">
      <c r="A1813" s="59" t="s">
        <v>46</v>
      </c>
      <c r="B1813" s="59" t="str">
        <f>+VLOOKUP(Tabla1[[#This Row],[Contrato]],H:I,2,0)</f>
        <v>PC Carigali México</v>
      </c>
      <c r="C1813" s="59" t="s">
        <v>241</v>
      </c>
      <c r="D1813" s="60" t="s">
        <v>280</v>
      </c>
      <c r="E1813" s="61">
        <v>19269533.516973168</v>
      </c>
    </row>
    <row r="1814" spans="1:5" x14ac:dyDescent="0.35">
      <c r="A1814" s="59" t="s">
        <v>47</v>
      </c>
      <c r="B1814" s="59" t="str">
        <f>+VLOOKUP(Tabla1[[#This Row],[Contrato]],H:I,2,0)</f>
        <v>Murphy Sur</v>
      </c>
      <c r="C1814" s="59" t="s">
        <v>241</v>
      </c>
      <c r="D1814" s="60" t="s">
        <v>194</v>
      </c>
      <c r="E1814" s="61">
        <v>306127.55</v>
      </c>
    </row>
    <row r="1815" spans="1:5" x14ac:dyDescent="0.35">
      <c r="A1815" s="59" t="s">
        <v>47</v>
      </c>
      <c r="B1815" s="59" t="str">
        <f>+VLOOKUP(Tabla1[[#This Row],[Contrato]],H:I,2,0)</f>
        <v>Murphy Sur</v>
      </c>
      <c r="C1815" s="59" t="s">
        <v>241</v>
      </c>
      <c r="D1815" s="60" t="s">
        <v>195</v>
      </c>
      <c r="E1815" s="61">
        <v>10823.66</v>
      </c>
    </row>
    <row r="1816" spans="1:5" x14ac:dyDescent="0.35">
      <c r="A1816" s="59" t="s">
        <v>47</v>
      </c>
      <c r="B1816" s="59" t="str">
        <f>+VLOOKUP(Tabla1[[#This Row],[Contrato]],H:I,2,0)</f>
        <v>Murphy Sur</v>
      </c>
      <c r="C1816" s="59" t="s">
        <v>241</v>
      </c>
      <c r="D1816" s="60" t="s">
        <v>197</v>
      </c>
      <c r="E1816" s="61">
        <v>222418.22999999998</v>
      </c>
    </row>
    <row r="1817" spans="1:5" x14ac:dyDescent="0.35">
      <c r="A1817" s="59" t="s">
        <v>47</v>
      </c>
      <c r="B1817" s="59" t="str">
        <f>+VLOOKUP(Tabla1[[#This Row],[Contrato]],H:I,2,0)</f>
        <v>Murphy Sur</v>
      </c>
      <c r="C1817" s="59" t="s">
        <v>241</v>
      </c>
      <c r="D1817" s="60" t="s">
        <v>199</v>
      </c>
      <c r="E1817" s="61">
        <v>11645.66</v>
      </c>
    </row>
    <row r="1818" spans="1:5" x14ac:dyDescent="0.35">
      <c r="A1818" s="59" t="s">
        <v>47</v>
      </c>
      <c r="B1818" s="59" t="str">
        <f>+VLOOKUP(Tabla1[[#This Row],[Contrato]],H:I,2,0)</f>
        <v>Murphy Sur</v>
      </c>
      <c r="C1818" s="59" t="s">
        <v>241</v>
      </c>
      <c r="D1818" s="60" t="s">
        <v>200</v>
      </c>
      <c r="E1818" s="61">
        <v>972802.10999999987</v>
      </c>
    </row>
    <row r="1819" spans="1:5" x14ac:dyDescent="0.35">
      <c r="A1819" s="59" t="s">
        <v>47</v>
      </c>
      <c r="B1819" s="59" t="str">
        <f>+VLOOKUP(Tabla1[[#This Row],[Contrato]],H:I,2,0)</f>
        <v>Murphy Sur</v>
      </c>
      <c r="C1819" s="59" t="s">
        <v>241</v>
      </c>
      <c r="D1819" s="60" t="s">
        <v>201</v>
      </c>
      <c r="E1819" s="61">
        <v>107607.28</v>
      </c>
    </row>
    <row r="1820" spans="1:5" x14ac:dyDescent="0.35">
      <c r="A1820" s="59" t="s">
        <v>47</v>
      </c>
      <c r="B1820" s="59" t="str">
        <f>+VLOOKUP(Tabla1[[#This Row],[Contrato]],H:I,2,0)</f>
        <v>Murphy Sur</v>
      </c>
      <c r="C1820" s="59" t="s">
        <v>241</v>
      </c>
      <c r="D1820" s="60" t="s">
        <v>202</v>
      </c>
      <c r="E1820" s="61">
        <v>232.03895061248801</v>
      </c>
    </row>
    <row r="1821" spans="1:5" x14ac:dyDescent="0.35">
      <c r="A1821" s="59" t="s">
        <v>47</v>
      </c>
      <c r="B1821" s="59" t="str">
        <f>+VLOOKUP(Tabla1[[#This Row],[Contrato]],H:I,2,0)</f>
        <v>Murphy Sur</v>
      </c>
      <c r="C1821" s="59" t="s">
        <v>241</v>
      </c>
      <c r="D1821" s="60" t="s">
        <v>203</v>
      </c>
      <c r="E1821" s="61">
        <v>2381597.94</v>
      </c>
    </row>
    <row r="1822" spans="1:5" x14ac:dyDescent="0.35">
      <c r="A1822" s="59" t="s">
        <v>47</v>
      </c>
      <c r="B1822" s="59" t="str">
        <f>+VLOOKUP(Tabla1[[#This Row],[Contrato]],H:I,2,0)</f>
        <v>Murphy Sur</v>
      </c>
      <c r="C1822" s="59" t="s">
        <v>241</v>
      </c>
      <c r="D1822" s="60" t="s">
        <v>204</v>
      </c>
      <c r="E1822" s="61">
        <v>41656.676566468646</v>
      </c>
    </row>
    <row r="1823" spans="1:5" x14ac:dyDescent="0.35">
      <c r="A1823" s="59" t="s">
        <v>47</v>
      </c>
      <c r="B1823" s="59" t="str">
        <f>+VLOOKUP(Tabla1[[#This Row],[Contrato]],H:I,2,0)</f>
        <v>Murphy Sur</v>
      </c>
      <c r="C1823" s="59" t="s">
        <v>241</v>
      </c>
      <c r="D1823" s="60" t="s">
        <v>205</v>
      </c>
      <c r="E1823" s="61">
        <v>369792.5</v>
      </c>
    </row>
    <row r="1824" spans="1:5" x14ac:dyDescent="0.35">
      <c r="A1824" s="59" t="s">
        <v>47</v>
      </c>
      <c r="B1824" s="59" t="str">
        <f>+VLOOKUP(Tabla1[[#This Row],[Contrato]],H:I,2,0)</f>
        <v>Murphy Sur</v>
      </c>
      <c r="C1824" s="59" t="s">
        <v>241</v>
      </c>
      <c r="D1824" s="60" t="s">
        <v>206</v>
      </c>
      <c r="E1824" s="61">
        <v>110357.51363690171</v>
      </c>
    </row>
    <row r="1825" spans="1:5" x14ac:dyDescent="0.35">
      <c r="A1825" s="59" t="s">
        <v>47</v>
      </c>
      <c r="B1825" s="59" t="str">
        <f>+VLOOKUP(Tabla1[[#This Row],[Contrato]],H:I,2,0)</f>
        <v>Murphy Sur</v>
      </c>
      <c r="C1825" s="59" t="s">
        <v>241</v>
      </c>
      <c r="D1825" s="60" t="s">
        <v>207</v>
      </c>
      <c r="E1825" s="61">
        <v>3486749.955698363</v>
      </c>
    </row>
    <row r="1826" spans="1:5" x14ac:dyDescent="0.35">
      <c r="A1826" s="59" t="s">
        <v>47</v>
      </c>
      <c r="B1826" s="59" t="str">
        <f>+VLOOKUP(Tabla1[[#This Row],[Contrato]],H:I,2,0)</f>
        <v>Murphy Sur</v>
      </c>
      <c r="C1826" s="59" t="s">
        <v>241</v>
      </c>
      <c r="D1826" s="60" t="s">
        <v>208</v>
      </c>
      <c r="E1826" s="61">
        <v>837426.94855069392</v>
      </c>
    </row>
    <row r="1827" spans="1:5" x14ac:dyDescent="0.35">
      <c r="A1827" s="59" t="s">
        <v>47</v>
      </c>
      <c r="B1827" s="59" t="str">
        <f>+VLOOKUP(Tabla1[[#This Row],[Contrato]],H:I,2,0)</f>
        <v>Murphy Sur</v>
      </c>
      <c r="C1827" s="59" t="s">
        <v>241</v>
      </c>
      <c r="D1827" s="60" t="s">
        <v>209</v>
      </c>
      <c r="E1827" s="61">
        <v>1527976.4383998876</v>
      </c>
    </row>
    <row r="1828" spans="1:5" x14ac:dyDescent="0.35">
      <c r="A1828" s="59" t="s">
        <v>47</v>
      </c>
      <c r="B1828" s="59" t="str">
        <f>+VLOOKUP(Tabla1[[#This Row],[Contrato]],H:I,2,0)</f>
        <v>Murphy Sur</v>
      </c>
      <c r="C1828" s="59" t="s">
        <v>241</v>
      </c>
      <c r="D1828" s="60" t="s">
        <v>210</v>
      </c>
      <c r="E1828" s="61">
        <v>2314838.0377419237</v>
      </c>
    </row>
    <row r="1829" spans="1:5" x14ac:dyDescent="0.35">
      <c r="A1829" s="59" t="s">
        <v>47</v>
      </c>
      <c r="B1829" s="59" t="str">
        <f>+VLOOKUP(Tabla1[[#This Row],[Contrato]],H:I,2,0)</f>
        <v>Murphy Sur</v>
      </c>
      <c r="C1829" s="59" t="s">
        <v>241</v>
      </c>
      <c r="D1829" s="60" t="s">
        <v>211</v>
      </c>
      <c r="E1829" s="61">
        <v>2334977.2504618545</v>
      </c>
    </row>
    <row r="1830" spans="1:5" x14ac:dyDescent="0.35">
      <c r="A1830" s="59" t="s">
        <v>47</v>
      </c>
      <c r="B1830" s="59" t="str">
        <f>+VLOOKUP(Tabla1[[#This Row],[Contrato]],H:I,2,0)</f>
        <v>Murphy Sur</v>
      </c>
      <c r="C1830" s="59" t="s">
        <v>241</v>
      </c>
      <c r="D1830" s="60" t="s">
        <v>212</v>
      </c>
      <c r="E1830" s="61">
        <v>2733894.6675335001</v>
      </c>
    </row>
    <row r="1831" spans="1:5" x14ac:dyDescent="0.35">
      <c r="A1831" s="59" t="s">
        <v>47</v>
      </c>
      <c r="B1831" s="59" t="str">
        <f>+VLOOKUP(Tabla1[[#This Row],[Contrato]],H:I,2,0)</f>
        <v>Murphy Sur</v>
      </c>
      <c r="C1831" s="59" t="s">
        <v>241</v>
      </c>
      <c r="D1831" s="60" t="s">
        <v>213</v>
      </c>
      <c r="E1831" s="61">
        <v>164678.31553109206</v>
      </c>
    </row>
    <row r="1832" spans="1:5" x14ac:dyDescent="0.35">
      <c r="A1832" s="59" t="s">
        <v>47</v>
      </c>
      <c r="B1832" s="59" t="str">
        <f>+VLOOKUP(Tabla1[[#This Row],[Contrato]],H:I,2,0)</f>
        <v>Murphy Sur</v>
      </c>
      <c r="C1832" s="59" t="s">
        <v>241</v>
      </c>
      <c r="D1832" s="60" t="s">
        <v>214</v>
      </c>
      <c r="E1832" s="61">
        <v>5080536.3529474586</v>
      </c>
    </row>
    <row r="1833" spans="1:5" x14ac:dyDescent="0.35">
      <c r="A1833" s="59" t="s">
        <v>47</v>
      </c>
      <c r="B1833" s="59" t="str">
        <f>+VLOOKUP(Tabla1[[#This Row],[Contrato]],H:I,2,0)</f>
        <v>Murphy Sur</v>
      </c>
      <c r="C1833" s="59" t="s">
        <v>241</v>
      </c>
      <c r="D1833" s="60" t="s">
        <v>215</v>
      </c>
      <c r="E1833" s="61">
        <v>2703498.8949406706</v>
      </c>
    </row>
    <row r="1834" spans="1:5" x14ac:dyDescent="0.35">
      <c r="A1834" s="59" t="s">
        <v>47</v>
      </c>
      <c r="B1834" s="59" t="str">
        <f>+VLOOKUP(Tabla1[[#This Row],[Contrato]],H:I,2,0)</f>
        <v>Murphy Sur</v>
      </c>
      <c r="C1834" s="59" t="s">
        <v>241</v>
      </c>
      <c r="D1834" s="60" t="s">
        <v>216</v>
      </c>
      <c r="E1834" s="61">
        <v>5134415.1673296094</v>
      </c>
    </row>
    <row r="1835" spans="1:5" x14ac:dyDescent="0.35">
      <c r="A1835" s="59" t="s">
        <v>47</v>
      </c>
      <c r="B1835" s="59" t="str">
        <f>+VLOOKUP(Tabla1[[#This Row],[Contrato]],H:I,2,0)</f>
        <v>Murphy Sur</v>
      </c>
      <c r="C1835" s="59" t="s">
        <v>241</v>
      </c>
      <c r="D1835" s="60" t="s">
        <v>217</v>
      </c>
      <c r="E1835" s="61">
        <v>8744028.4416140579</v>
      </c>
    </row>
    <row r="1836" spans="1:5" x14ac:dyDescent="0.35">
      <c r="A1836" s="59" t="s">
        <v>47</v>
      </c>
      <c r="B1836" s="59" t="str">
        <f>+VLOOKUP(Tabla1[[#This Row],[Contrato]],H:I,2,0)</f>
        <v>Murphy Sur</v>
      </c>
      <c r="C1836" s="59" t="s">
        <v>241</v>
      </c>
      <c r="D1836" s="60" t="s">
        <v>218</v>
      </c>
      <c r="E1836" s="61">
        <v>12805019.660000002</v>
      </c>
    </row>
    <row r="1837" spans="1:5" x14ac:dyDescent="0.35">
      <c r="A1837" s="59" t="s">
        <v>47</v>
      </c>
      <c r="B1837" s="59" t="str">
        <f>+VLOOKUP(Tabla1[[#This Row],[Contrato]],H:I,2,0)</f>
        <v>Murphy Sur</v>
      </c>
      <c r="C1837" s="59" t="s">
        <v>241</v>
      </c>
      <c r="D1837" s="60" t="s">
        <v>219</v>
      </c>
      <c r="E1837" s="61">
        <v>2792265.5574765969</v>
      </c>
    </row>
    <row r="1838" spans="1:5" x14ac:dyDescent="0.35">
      <c r="A1838" s="59" t="s">
        <v>47</v>
      </c>
      <c r="B1838" s="59" t="str">
        <f>+VLOOKUP(Tabla1[[#This Row],[Contrato]],H:I,2,0)</f>
        <v>Murphy Sur</v>
      </c>
      <c r="C1838" s="59" t="s">
        <v>241</v>
      </c>
      <c r="D1838" s="60" t="s">
        <v>220</v>
      </c>
      <c r="E1838" s="61">
        <v>2566837.7760553667</v>
      </c>
    </row>
    <row r="1839" spans="1:5" x14ac:dyDescent="0.35">
      <c r="A1839" s="59" t="s">
        <v>47</v>
      </c>
      <c r="B1839" s="59" t="str">
        <f>+VLOOKUP(Tabla1[[#This Row],[Contrato]],H:I,2,0)</f>
        <v>Murphy Sur</v>
      </c>
      <c r="C1839" s="59" t="s">
        <v>241</v>
      </c>
      <c r="D1839" s="60" t="s">
        <v>240</v>
      </c>
      <c r="E1839" s="61">
        <v>2361489.7849630793</v>
      </c>
    </row>
    <row r="1840" spans="1:5" x14ac:dyDescent="0.35">
      <c r="A1840" s="59" t="s">
        <v>47</v>
      </c>
      <c r="B1840" s="59" t="str">
        <f>+VLOOKUP(Tabla1[[#This Row],[Contrato]],H:I,2,0)</f>
        <v>Murphy Sur</v>
      </c>
      <c r="C1840" s="59" t="s">
        <v>241</v>
      </c>
      <c r="D1840" s="60" t="s">
        <v>259</v>
      </c>
      <c r="E1840" s="61">
        <v>1641456.1299999997</v>
      </c>
    </row>
    <row r="1841" spans="1:5" x14ac:dyDescent="0.35">
      <c r="A1841" s="59" t="s">
        <v>47</v>
      </c>
      <c r="B1841" s="59" t="str">
        <f>+VLOOKUP(Tabla1[[#This Row],[Contrato]],H:I,2,0)</f>
        <v>Murphy Sur</v>
      </c>
      <c r="C1841" s="59" t="s">
        <v>241</v>
      </c>
      <c r="D1841" s="60" t="s">
        <v>260</v>
      </c>
      <c r="E1841" s="61">
        <v>1547630.83</v>
      </c>
    </row>
    <row r="1842" spans="1:5" x14ac:dyDescent="0.35">
      <c r="A1842" s="59" t="s">
        <v>47</v>
      </c>
      <c r="B1842" s="59" t="str">
        <f>+VLOOKUP(Tabla1[[#This Row],[Contrato]],H:I,2,0)</f>
        <v>Murphy Sur</v>
      </c>
      <c r="C1842" s="59" t="s">
        <v>241</v>
      </c>
      <c r="D1842" s="60" t="s">
        <v>267</v>
      </c>
      <c r="E1842" s="61">
        <v>627000.96</v>
      </c>
    </row>
    <row r="1843" spans="1:5" x14ac:dyDescent="0.35">
      <c r="A1843" s="59" t="s">
        <v>47</v>
      </c>
      <c r="B1843" s="59" t="str">
        <f>+VLOOKUP(Tabla1[[#This Row],[Contrato]],H:I,2,0)</f>
        <v>Murphy Sur</v>
      </c>
      <c r="C1843" s="59" t="s">
        <v>241</v>
      </c>
      <c r="D1843" s="60" t="s">
        <v>280</v>
      </c>
      <c r="E1843" s="61">
        <v>1320741.1800000002</v>
      </c>
    </row>
    <row r="1844" spans="1:5" x14ac:dyDescent="0.35">
      <c r="A1844" s="59" t="s">
        <v>57</v>
      </c>
      <c r="B1844" s="59" t="str">
        <f>+VLOOKUP(Tabla1[[#This Row],[Contrato]],H:I,2,0)</f>
        <v>Eni México</v>
      </c>
      <c r="C1844" s="59" t="s">
        <v>241</v>
      </c>
      <c r="D1844" s="60" t="s">
        <v>214</v>
      </c>
      <c r="E1844" s="61">
        <v>2634637.3729615994</v>
      </c>
    </row>
    <row r="1845" spans="1:5" x14ac:dyDescent="0.35">
      <c r="A1845" s="59" t="s">
        <v>57</v>
      </c>
      <c r="B1845" s="59" t="str">
        <f>+VLOOKUP(Tabla1[[#This Row],[Contrato]],H:I,2,0)</f>
        <v>Eni México</v>
      </c>
      <c r="C1845" s="59" t="s">
        <v>241</v>
      </c>
      <c r="D1845" s="60" t="s">
        <v>215</v>
      </c>
      <c r="E1845" s="61">
        <v>776359.40350877191</v>
      </c>
    </row>
    <row r="1846" spans="1:5" x14ac:dyDescent="0.35">
      <c r="A1846" s="59" t="s">
        <v>57</v>
      </c>
      <c r="B1846" s="59" t="str">
        <f>+VLOOKUP(Tabla1[[#This Row],[Contrato]],H:I,2,0)</f>
        <v>Eni México</v>
      </c>
      <c r="C1846" s="59" t="s">
        <v>241</v>
      </c>
      <c r="D1846" s="60" t="s">
        <v>216</v>
      </c>
      <c r="E1846" s="61">
        <v>525610.74694806535</v>
      </c>
    </row>
    <row r="1847" spans="1:5" x14ac:dyDescent="0.35">
      <c r="A1847" s="59" t="s">
        <v>57</v>
      </c>
      <c r="B1847" s="59" t="str">
        <f>+VLOOKUP(Tabla1[[#This Row],[Contrato]],H:I,2,0)</f>
        <v>Eni México</v>
      </c>
      <c r="C1847" s="59" t="s">
        <v>241</v>
      </c>
      <c r="D1847" s="60" t="s">
        <v>217</v>
      </c>
      <c r="E1847" s="61">
        <v>256571.45867447706</v>
      </c>
    </row>
    <row r="1848" spans="1:5" x14ac:dyDescent="0.35">
      <c r="A1848" s="59" t="s">
        <v>57</v>
      </c>
      <c r="B1848" s="59" t="str">
        <f>+VLOOKUP(Tabla1[[#This Row],[Contrato]],H:I,2,0)</f>
        <v>Eni México</v>
      </c>
      <c r="C1848" s="59" t="s">
        <v>241</v>
      </c>
      <c r="D1848" s="60" t="s">
        <v>218</v>
      </c>
      <c r="E1848" s="61">
        <v>301942.94122110901</v>
      </c>
    </row>
    <row r="1849" spans="1:5" x14ac:dyDescent="0.35">
      <c r="A1849" s="59" t="s">
        <v>57</v>
      </c>
      <c r="B1849" s="59" t="str">
        <f>+VLOOKUP(Tabla1[[#This Row],[Contrato]],H:I,2,0)</f>
        <v>Eni México</v>
      </c>
      <c r="C1849" s="59" t="s">
        <v>241</v>
      </c>
      <c r="D1849" s="60" t="s">
        <v>219</v>
      </c>
      <c r="E1849" s="61">
        <v>3312336.8351621386</v>
      </c>
    </row>
    <row r="1850" spans="1:5" x14ac:dyDescent="0.35">
      <c r="A1850" s="59" t="s">
        <v>57</v>
      </c>
      <c r="B1850" s="59" t="str">
        <f>+VLOOKUP(Tabla1[[#This Row],[Contrato]],H:I,2,0)</f>
        <v>Eni México</v>
      </c>
      <c r="C1850" s="59" t="s">
        <v>241</v>
      </c>
      <c r="D1850" s="60" t="s">
        <v>220</v>
      </c>
      <c r="E1850" s="61">
        <v>101.54573804573805</v>
      </c>
    </row>
    <row r="1851" spans="1:5" x14ac:dyDescent="0.35">
      <c r="A1851" s="59" t="s">
        <v>57</v>
      </c>
      <c r="B1851" s="59" t="str">
        <f>+VLOOKUP(Tabla1[[#This Row],[Contrato]],H:I,2,0)</f>
        <v>Eni México</v>
      </c>
      <c r="C1851" s="59" t="s">
        <v>241</v>
      </c>
      <c r="D1851" s="60" t="s">
        <v>240</v>
      </c>
      <c r="E1851" s="61">
        <v>1003764.9247691232</v>
      </c>
    </row>
    <row r="1852" spans="1:5" x14ac:dyDescent="0.35">
      <c r="A1852" s="59" t="s">
        <v>57</v>
      </c>
      <c r="B1852" s="59" t="str">
        <f>+VLOOKUP(Tabla1[[#This Row],[Contrato]],H:I,2,0)</f>
        <v>Eni México</v>
      </c>
      <c r="C1852" s="59" t="s">
        <v>241</v>
      </c>
      <c r="D1852" s="60" t="s">
        <v>259</v>
      </c>
      <c r="E1852" s="61">
        <v>696979.04786516854</v>
      </c>
    </row>
    <row r="1853" spans="1:5" x14ac:dyDescent="0.35">
      <c r="A1853" s="59" t="s">
        <v>57</v>
      </c>
      <c r="B1853" s="59" t="str">
        <f>+VLOOKUP(Tabla1[[#This Row],[Contrato]],H:I,2,0)</f>
        <v>Eni México</v>
      </c>
      <c r="C1853" s="59" t="s">
        <v>241</v>
      </c>
      <c r="D1853" s="60" t="s">
        <v>260</v>
      </c>
      <c r="E1853" s="61">
        <v>729288.50464285712</v>
      </c>
    </row>
    <row r="1854" spans="1:5" x14ac:dyDescent="0.35">
      <c r="A1854" s="59" t="s">
        <v>57</v>
      </c>
      <c r="B1854" s="59" t="str">
        <f>+VLOOKUP(Tabla1[[#This Row],[Contrato]],H:I,2,0)</f>
        <v>Eni México</v>
      </c>
      <c r="C1854" s="59" t="s">
        <v>241</v>
      </c>
      <c r="D1854" s="60" t="s">
        <v>267</v>
      </c>
      <c r="E1854" s="61">
        <v>1606948.0340679712</v>
      </c>
    </row>
    <row r="1855" spans="1:5" x14ac:dyDescent="0.35">
      <c r="A1855" s="59" t="s">
        <v>57</v>
      </c>
      <c r="B1855" s="59" t="str">
        <f>+VLOOKUP(Tabla1[[#This Row],[Contrato]],H:I,2,0)</f>
        <v>Eni México</v>
      </c>
      <c r="C1855" s="59" t="s">
        <v>241</v>
      </c>
      <c r="D1855" s="60" t="s">
        <v>280</v>
      </c>
      <c r="E1855" s="61">
        <v>2521234.7324999999</v>
      </c>
    </row>
    <row r="1856" spans="1:5" x14ac:dyDescent="0.35">
      <c r="A1856" s="59" t="s">
        <v>51</v>
      </c>
      <c r="B1856" s="59" t="str">
        <f>+VLOOKUP(Tabla1[[#This Row],[Contrato]],H:I,2,0)</f>
        <v>Repsol Exploracion México</v>
      </c>
      <c r="C1856" s="59" t="s">
        <v>241</v>
      </c>
      <c r="D1856" s="60" t="s">
        <v>202</v>
      </c>
      <c r="E1856" s="61">
        <v>2083507</v>
      </c>
    </row>
    <row r="1857" spans="1:5" x14ac:dyDescent="0.35">
      <c r="A1857" s="59" t="s">
        <v>51</v>
      </c>
      <c r="B1857" s="59" t="str">
        <f>+VLOOKUP(Tabla1[[#This Row],[Contrato]],H:I,2,0)</f>
        <v>Repsol Exploracion México</v>
      </c>
      <c r="C1857" s="59" t="s">
        <v>241</v>
      </c>
      <c r="D1857" s="60" t="s">
        <v>203</v>
      </c>
      <c r="E1857" s="61">
        <v>346998.94546176761</v>
      </c>
    </row>
    <row r="1858" spans="1:5" x14ac:dyDescent="0.35">
      <c r="A1858" s="59" t="s">
        <v>51</v>
      </c>
      <c r="B1858" s="59" t="str">
        <f>+VLOOKUP(Tabla1[[#This Row],[Contrato]],H:I,2,0)</f>
        <v>Repsol Exploracion México</v>
      </c>
      <c r="C1858" s="59" t="s">
        <v>241</v>
      </c>
      <c r="D1858" s="60" t="s">
        <v>204</v>
      </c>
      <c r="E1858" s="61">
        <v>52958.489251897852</v>
      </c>
    </row>
    <row r="1859" spans="1:5" x14ac:dyDescent="0.35">
      <c r="A1859" s="59" t="s">
        <v>51</v>
      </c>
      <c r="B1859" s="59" t="str">
        <f>+VLOOKUP(Tabla1[[#This Row],[Contrato]],H:I,2,0)</f>
        <v>Repsol Exploracion México</v>
      </c>
      <c r="C1859" s="59" t="s">
        <v>241</v>
      </c>
      <c r="D1859" s="60" t="s">
        <v>205</v>
      </c>
      <c r="E1859" s="61">
        <v>384427.98</v>
      </c>
    </row>
    <row r="1860" spans="1:5" x14ac:dyDescent="0.35">
      <c r="A1860" s="59" t="s">
        <v>51</v>
      </c>
      <c r="B1860" s="59" t="str">
        <f>+VLOOKUP(Tabla1[[#This Row],[Contrato]],H:I,2,0)</f>
        <v>Repsol Exploracion México</v>
      </c>
      <c r="C1860" s="59" t="s">
        <v>241</v>
      </c>
      <c r="D1860" s="60" t="s">
        <v>206</v>
      </c>
      <c r="E1860" s="61">
        <v>419826.3</v>
      </c>
    </row>
    <row r="1861" spans="1:5" x14ac:dyDescent="0.35">
      <c r="A1861" s="59" t="s">
        <v>51</v>
      </c>
      <c r="B1861" s="59" t="str">
        <f>+VLOOKUP(Tabla1[[#This Row],[Contrato]],H:I,2,0)</f>
        <v>Repsol Exploracion México</v>
      </c>
      <c r="C1861" s="59" t="s">
        <v>241</v>
      </c>
      <c r="D1861" s="60" t="s">
        <v>207</v>
      </c>
      <c r="E1861" s="61">
        <v>212124.93515485205</v>
      </c>
    </row>
    <row r="1862" spans="1:5" x14ac:dyDescent="0.35">
      <c r="A1862" s="59" t="s">
        <v>51</v>
      </c>
      <c r="B1862" s="59" t="str">
        <f>+VLOOKUP(Tabla1[[#This Row],[Contrato]],H:I,2,0)</f>
        <v>Repsol Exploracion México</v>
      </c>
      <c r="C1862" s="59" t="s">
        <v>241</v>
      </c>
      <c r="D1862" s="60" t="s">
        <v>208</v>
      </c>
      <c r="E1862" s="61">
        <v>352150.56217286526</v>
      </c>
    </row>
    <row r="1863" spans="1:5" x14ac:dyDescent="0.35">
      <c r="A1863" s="59" t="s">
        <v>51</v>
      </c>
      <c r="B1863" s="59" t="str">
        <f>+VLOOKUP(Tabla1[[#This Row],[Contrato]],H:I,2,0)</f>
        <v>Repsol Exploracion México</v>
      </c>
      <c r="C1863" s="59" t="s">
        <v>241</v>
      </c>
      <c r="D1863" s="60" t="s">
        <v>209</v>
      </c>
      <c r="E1863" s="61">
        <v>264005.55957992037</v>
      </c>
    </row>
    <row r="1864" spans="1:5" x14ac:dyDescent="0.35">
      <c r="A1864" s="59" t="s">
        <v>51</v>
      </c>
      <c r="B1864" s="59" t="str">
        <f>+VLOOKUP(Tabla1[[#This Row],[Contrato]],H:I,2,0)</f>
        <v>Repsol Exploracion México</v>
      </c>
      <c r="C1864" s="59" t="s">
        <v>241</v>
      </c>
      <c r="D1864" s="60" t="s">
        <v>210</v>
      </c>
      <c r="E1864" s="61">
        <v>440</v>
      </c>
    </row>
    <row r="1865" spans="1:5" x14ac:dyDescent="0.35">
      <c r="A1865" s="59" t="s">
        <v>51</v>
      </c>
      <c r="B1865" s="59" t="str">
        <f>+VLOOKUP(Tabla1[[#This Row],[Contrato]],H:I,2,0)</f>
        <v>Repsol Exploracion México</v>
      </c>
      <c r="C1865" s="59" t="s">
        <v>241</v>
      </c>
      <c r="D1865" s="60" t="s">
        <v>211</v>
      </c>
      <c r="E1865" s="61">
        <v>266226.63798215514</v>
      </c>
    </row>
    <row r="1866" spans="1:5" x14ac:dyDescent="0.35">
      <c r="A1866" s="59" t="s">
        <v>51</v>
      </c>
      <c r="B1866" s="59" t="str">
        <f>+VLOOKUP(Tabla1[[#This Row],[Contrato]],H:I,2,0)</f>
        <v>Repsol Exploracion México</v>
      </c>
      <c r="C1866" s="59" t="s">
        <v>241</v>
      </c>
      <c r="D1866" s="60" t="s">
        <v>212</v>
      </c>
      <c r="E1866" s="61">
        <v>29370.463808536078</v>
      </c>
    </row>
    <row r="1867" spans="1:5" x14ac:dyDescent="0.35">
      <c r="A1867" s="59" t="s">
        <v>51</v>
      </c>
      <c r="B1867" s="59" t="str">
        <f>+VLOOKUP(Tabla1[[#This Row],[Contrato]],H:I,2,0)</f>
        <v>Repsol Exploracion México</v>
      </c>
      <c r="C1867" s="59" t="s">
        <v>241</v>
      </c>
      <c r="D1867" s="60" t="s">
        <v>213</v>
      </c>
      <c r="E1867" s="61">
        <v>122921.82980225024</v>
      </c>
    </row>
    <row r="1868" spans="1:5" x14ac:dyDescent="0.35">
      <c r="A1868" s="59" t="s">
        <v>51</v>
      </c>
      <c r="B1868" s="59" t="str">
        <f>+VLOOKUP(Tabla1[[#This Row],[Contrato]],H:I,2,0)</f>
        <v>Repsol Exploracion México</v>
      </c>
      <c r="C1868" s="59" t="s">
        <v>241</v>
      </c>
      <c r="D1868" s="60" t="s">
        <v>214</v>
      </c>
      <c r="E1868" s="61">
        <v>685325.24418392754</v>
      </c>
    </row>
    <row r="1869" spans="1:5" x14ac:dyDescent="0.35">
      <c r="A1869" s="59" t="s">
        <v>51</v>
      </c>
      <c r="B1869" s="59" t="str">
        <f>+VLOOKUP(Tabla1[[#This Row],[Contrato]],H:I,2,0)</f>
        <v>Repsol Exploracion México</v>
      </c>
      <c r="C1869" s="59" t="s">
        <v>241</v>
      </c>
      <c r="D1869" s="60" t="s">
        <v>215</v>
      </c>
      <c r="E1869" s="61">
        <v>6408.99</v>
      </c>
    </row>
    <row r="1870" spans="1:5" x14ac:dyDescent="0.35">
      <c r="A1870" s="59" t="s">
        <v>51</v>
      </c>
      <c r="B1870" s="59" t="str">
        <f>+VLOOKUP(Tabla1[[#This Row],[Contrato]],H:I,2,0)</f>
        <v>Repsol Exploracion México</v>
      </c>
      <c r="C1870" s="59" t="s">
        <v>241</v>
      </c>
      <c r="D1870" s="60" t="s">
        <v>216</v>
      </c>
      <c r="E1870" s="61">
        <v>266117.90288201836</v>
      </c>
    </row>
    <row r="1871" spans="1:5" x14ac:dyDescent="0.35">
      <c r="A1871" s="59" t="s">
        <v>51</v>
      </c>
      <c r="B1871" s="59" t="str">
        <f>+VLOOKUP(Tabla1[[#This Row],[Contrato]],H:I,2,0)</f>
        <v>Repsol Exploracion México</v>
      </c>
      <c r="C1871" s="59" t="s">
        <v>241</v>
      </c>
      <c r="D1871" s="60" t="s">
        <v>217</v>
      </c>
      <c r="E1871" s="61">
        <v>262029.75736477639</v>
      </c>
    </row>
    <row r="1872" spans="1:5" x14ac:dyDescent="0.35">
      <c r="A1872" s="59" t="s">
        <v>51</v>
      </c>
      <c r="B1872" s="59" t="str">
        <f>+VLOOKUP(Tabla1[[#This Row],[Contrato]],H:I,2,0)</f>
        <v>Repsol Exploracion México</v>
      </c>
      <c r="C1872" s="59" t="s">
        <v>241</v>
      </c>
      <c r="D1872" s="60" t="s">
        <v>218</v>
      </c>
      <c r="E1872" s="61">
        <v>166310.23058983259</v>
      </c>
    </row>
    <row r="1873" spans="1:5" x14ac:dyDescent="0.35">
      <c r="A1873" s="59" t="s">
        <v>51</v>
      </c>
      <c r="B1873" s="59" t="str">
        <f>+VLOOKUP(Tabla1[[#This Row],[Contrato]],H:I,2,0)</f>
        <v>Repsol Exploracion México</v>
      </c>
      <c r="C1873" s="59" t="s">
        <v>241</v>
      </c>
      <c r="D1873" s="60" t="s">
        <v>219</v>
      </c>
      <c r="E1873" s="61">
        <v>139968.70031607905</v>
      </c>
    </row>
    <row r="1874" spans="1:5" x14ac:dyDescent="0.35">
      <c r="A1874" s="59" t="s">
        <v>51</v>
      </c>
      <c r="B1874" s="59" t="str">
        <f>+VLOOKUP(Tabla1[[#This Row],[Contrato]],H:I,2,0)</f>
        <v>Repsol Exploracion México</v>
      </c>
      <c r="C1874" s="59" t="s">
        <v>241</v>
      </c>
      <c r="D1874" s="60" t="s">
        <v>220</v>
      </c>
      <c r="E1874" s="61">
        <v>94830.838394247257</v>
      </c>
    </row>
    <row r="1875" spans="1:5" x14ac:dyDescent="0.35">
      <c r="A1875" s="59" t="s">
        <v>51</v>
      </c>
      <c r="B1875" s="59" t="str">
        <f>+VLOOKUP(Tabla1[[#This Row],[Contrato]],H:I,2,0)</f>
        <v>Repsol Exploracion México</v>
      </c>
      <c r="C1875" s="59" t="s">
        <v>241</v>
      </c>
      <c r="D1875" s="60" t="s">
        <v>240</v>
      </c>
      <c r="E1875" s="61">
        <v>39386.864359724648</v>
      </c>
    </row>
    <row r="1876" spans="1:5" x14ac:dyDescent="0.35">
      <c r="A1876" s="59" t="s">
        <v>51</v>
      </c>
      <c r="B1876" s="59" t="str">
        <f>+VLOOKUP(Tabla1[[#This Row],[Contrato]],H:I,2,0)</f>
        <v>Repsol Exploracion México</v>
      </c>
      <c r="C1876" s="59" t="s">
        <v>241</v>
      </c>
      <c r="D1876" s="60" t="s">
        <v>259</v>
      </c>
      <c r="E1876" s="61">
        <v>143154.32552728112</v>
      </c>
    </row>
    <row r="1877" spans="1:5" x14ac:dyDescent="0.35">
      <c r="A1877" s="59" t="s">
        <v>51</v>
      </c>
      <c r="B1877" s="59" t="str">
        <f>+VLOOKUP(Tabla1[[#This Row],[Contrato]],H:I,2,0)</f>
        <v>Repsol Exploracion México</v>
      </c>
      <c r="C1877" s="59" t="s">
        <v>241</v>
      </c>
      <c r="D1877" s="60" t="s">
        <v>260</v>
      </c>
      <c r="E1877" s="61">
        <v>196884.53110376178</v>
      </c>
    </row>
    <row r="1878" spans="1:5" x14ac:dyDescent="0.35">
      <c r="A1878" s="59" t="s">
        <v>51</v>
      </c>
      <c r="B1878" s="59" t="str">
        <f>+VLOOKUP(Tabla1[[#This Row],[Contrato]],H:I,2,0)</f>
        <v>Repsol Exploracion México</v>
      </c>
      <c r="C1878" s="59" t="s">
        <v>241</v>
      </c>
      <c r="D1878" s="60" t="s">
        <v>267</v>
      </c>
      <c r="E1878" s="61">
        <v>47063.481016981095</v>
      </c>
    </row>
    <row r="1879" spans="1:5" x14ac:dyDescent="0.35">
      <c r="A1879" s="59" t="s">
        <v>51</v>
      </c>
      <c r="B1879" s="59" t="str">
        <f>+VLOOKUP(Tabla1[[#This Row],[Contrato]],H:I,2,0)</f>
        <v>Repsol Exploracion México</v>
      </c>
      <c r="C1879" s="59" t="s">
        <v>241</v>
      </c>
      <c r="D1879" s="60" t="s">
        <v>280</v>
      </c>
      <c r="E1879" s="61">
        <v>227346.04665921311</v>
      </c>
    </row>
    <row r="1880" spans="1:5" x14ac:dyDescent="0.35">
      <c r="A1880" s="59" t="s">
        <v>156</v>
      </c>
      <c r="B1880" s="59" t="str">
        <f>+VLOOKUP(Tabla1[[#This Row],[Contrato]],H:I,2,0)</f>
        <v>Lukoil Upstream México</v>
      </c>
      <c r="C1880" s="59" t="s">
        <v>241</v>
      </c>
      <c r="D1880" s="60" t="s">
        <v>260</v>
      </c>
      <c r="E1880" s="61">
        <v>309897.26588845963</v>
      </c>
    </row>
    <row r="1881" spans="1:5" x14ac:dyDescent="0.35">
      <c r="A1881" s="59" t="s">
        <v>156</v>
      </c>
      <c r="B1881" s="59" t="str">
        <f>+VLOOKUP(Tabla1[[#This Row],[Contrato]],H:I,2,0)</f>
        <v>Lukoil Upstream México</v>
      </c>
      <c r="C1881" s="59" t="s">
        <v>241</v>
      </c>
      <c r="D1881" s="60" t="s">
        <v>280</v>
      </c>
      <c r="E1881" s="61">
        <v>666391.78602323588</v>
      </c>
    </row>
    <row r="1882" spans="1:5" x14ac:dyDescent="0.35">
      <c r="A1882" s="59" t="s">
        <v>58</v>
      </c>
      <c r="B1882" s="59" t="str">
        <f>+VLOOKUP(Tabla1[[#This Row],[Contrato]],H:I,2,0)</f>
        <v>Eni México</v>
      </c>
      <c r="C1882" s="59" t="s">
        <v>241</v>
      </c>
      <c r="D1882" s="60" t="s">
        <v>214</v>
      </c>
      <c r="E1882" s="61">
        <v>63985.996518711923</v>
      </c>
    </row>
    <row r="1883" spans="1:5" x14ac:dyDescent="0.35">
      <c r="A1883" s="59" t="s">
        <v>58</v>
      </c>
      <c r="B1883" s="59" t="str">
        <f>+VLOOKUP(Tabla1[[#This Row],[Contrato]],H:I,2,0)</f>
        <v>Eni México</v>
      </c>
      <c r="C1883" s="59" t="s">
        <v>241</v>
      </c>
      <c r="D1883" s="60" t="s">
        <v>215</v>
      </c>
      <c r="E1883" s="61">
        <v>225394.00768693222</v>
      </c>
    </row>
    <row r="1884" spans="1:5" x14ac:dyDescent="0.35">
      <c r="A1884" s="59" t="s">
        <v>58</v>
      </c>
      <c r="B1884" s="59" t="str">
        <f>+VLOOKUP(Tabla1[[#This Row],[Contrato]],H:I,2,0)</f>
        <v>Eni México</v>
      </c>
      <c r="C1884" s="59" t="s">
        <v>241</v>
      </c>
      <c r="D1884" s="60" t="s">
        <v>216</v>
      </c>
      <c r="E1884" s="61">
        <v>295336.00350569678</v>
      </c>
    </row>
    <row r="1885" spans="1:5" x14ac:dyDescent="0.35">
      <c r="A1885" s="59" t="s">
        <v>58</v>
      </c>
      <c r="B1885" s="59" t="str">
        <f>+VLOOKUP(Tabla1[[#This Row],[Contrato]],H:I,2,0)</f>
        <v>Eni México</v>
      </c>
      <c r="C1885" s="59" t="s">
        <v>241</v>
      </c>
      <c r="D1885" s="60" t="s">
        <v>217</v>
      </c>
      <c r="E1885" s="61">
        <v>94202.99645390072</v>
      </c>
    </row>
    <row r="1886" spans="1:5" x14ac:dyDescent="0.35">
      <c r="A1886" s="59" t="s">
        <v>58</v>
      </c>
      <c r="B1886" s="59" t="str">
        <f>+VLOOKUP(Tabla1[[#This Row],[Contrato]],H:I,2,0)</f>
        <v>Eni México</v>
      </c>
      <c r="C1886" s="59" t="s">
        <v>241</v>
      </c>
      <c r="D1886" s="60" t="s">
        <v>218</v>
      </c>
      <c r="E1886" s="61">
        <v>2475970.7400000002</v>
      </c>
    </row>
    <row r="1887" spans="1:5" x14ac:dyDescent="0.35">
      <c r="A1887" s="59" t="s">
        <v>58</v>
      </c>
      <c r="B1887" s="59" t="str">
        <f>+VLOOKUP(Tabla1[[#This Row],[Contrato]],H:I,2,0)</f>
        <v>Eni México</v>
      </c>
      <c r="C1887" s="59" t="s">
        <v>241</v>
      </c>
      <c r="D1887" s="60" t="s">
        <v>219</v>
      </c>
      <c r="E1887" s="61">
        <v>301373.99649430322</v>
      </c>
    </row>
    <row r="1888" spans="1:5" x14ac:dyDescent="0.35">
      <c r="A1888" s="59" t="s">
        <v>58</v>
      </c>
      <c r="B1888" s="59" t="str">
        <f>+VLOOKUP(Tabla1[[#This Row],[Contrato]],H:I,2,0)</f>
        <v>Eni México</v>
      </c>
      <c r="C1888" s="59" t="s">
        <v>241</v>
      </c>
      <c r="D1888" s="60" t="s">
        <v>259</v>
      </c>
      <c r="E1888" s="61">
        <v>852292.4563636363</v>
      </c>
    </row>
    <row r="1889" spans="1:5" x14ac:dyDescent="0.35">
      <c r="A1889" s="59" t="s">
        <v>58</v>
      </c>
      <c r="B1889" s="59" t="str">
        <f>+VLOOKUP(Tabla1[[#This Row],[Contrato]],H:I,2,0)</f>
        <v>Eni México</v>
      </c>
      <c r="C1889" s="59" t="s">
        <v>241</v>
      </c>
      <c r="D1889" s="60" t="s">
        <v>267</v>
      </c>
      <c r="E1889" s="61">
        <v>177544.85</v>
      </c>
    </row>
    <row r="1890" spans="1:5" x14ac:dyDescent="0.35">
      <c r="A1890" s="59" t="s">
        <v>58</v>
      </c>
      <c r="B1890" s="59" t="str">
        <f>+VLOOKUP(Tabla1[[#This Row],[Contrato]],H:I,2,0)</f>
        <v>Eni México</v>
      </c>
      <c r="C1890" s="59" t="s">
        <v>241</v>
      </c>
      <c r="D1890" s="60" t="s">
        <v>280</v>
      </c>
      <c r="E1890" s="61">
        <v>198321.85999999996</v>
      </c>
    </row>
    <row r="1891" spans="1:5" x14ac:dyDescent="0.35">
      <c r="A1891" s="59" t="s">
        <v>52</v>
      </c>
      <c r="B1891" s="59" t="str">
        <f>+VLOOKUP(Tabla1[[#This Row],[Contrato]],H:I,2,0)</f>
        <v>Total E&amp;P México</v>
      </c>
      <c r="C1891" s="59" t="s">
        <v>241</v>
      </c>
      <c r="D1891" s="60" t="s">
        <v>201</v>
      </c>
      <c r="E1891" s="61">
        <v>627621.79</v>
      </c>
    </row>
    <row r="1892" spans="1:5" x14ac:dyDescent="0.35">
      <c r="A1892" s="59" t="s">
        <v>52</v>
      </c>
      <c r="B1892" s="59" t="str">
        <f>+VLOOKUP(Tabla1[[#This Row],[Contrato]],H:I,2,0)</f>
        <v>Total E&amp;P México</v>
      </c>
      <c r="C1892" s="59" t="s">
        <v>241</v>
      </c>
      <c r="D1892" s="60" t="s">
        <v>202</v>
      </c>
      <c r="E1892" s="61">
        <v>16584.690000000002</v>
      </c>
    </row>
    <row r="1893" spans="1:5" x14ac:dyDescent="0.35">
      <c r="A1893" s="59" t="s">
        <v>52</v>
      </c>
      <c r="B1893" s="59" t="str">
        <f>+VLOOKUP(Tabla1[[#This Row],[Contrato]],H:I,2,0)</f>
        <v>Total E&amp;P México</v>
      </c>
      <c r="C1893" s="59" t="s">
        <v>241</v>
      </c>
      <c r="D1893" s="60" t="s">
        <v>203</v>
      </c>
      <c r="E1893" s="61">
        <v>29583.579999999994</v>
      </c>
    </row>
    <row r="1894" spans="1:5" x14ac:dyDescent="0.35">
      <c r="A1894" s="59" t="s">
        <v>52</v>
      </c>
      <c r="B1894" s="59" t="str">
        <f>+VLOOKUP(Tabla1[[#This Row],[Contrato]],H:I,2,0)</f>
        <v>Total E&amp;P México</v>
      </c>
      <c r="C1894" s="59" t="s">
        <v>241</v>
      </c>
      <c r="D1894" s="60" t="s">
        <v>204</v>
      </c>
      <c r="E1894" s="61">
        <v>829916.5199999999</v>
      </c>
    </row>
    <row r="1895" spans="1:5" x14ac:dyDescent="0.35">
      <c r="A1895" s="59" t="s">
        <v>52</v>
      </c>
      <c r="B1895" s="59" t="str">
        <f>+VLOOKUP(Tabla1[[#This Row],[Contrato]],H:I,2,0)</f>
        <v>Total E&amp;P México</v>
      </c>
      <c r="C1895" s="59" t="s">
        <v>241</v>
      </c>
      <c r="D1895" s="60" t="s">
        <v>205</v>
      </c>
      <c r="E1895" s="61">
        <v>23619.320000000007</v>
      </c>
    </row>
    <row r="1896" spans="1:5" x14ac:dyDescent="0.35">
      <c r="A1896" s="59" t="s">
        <v>52</v>
      </c>
      <c r="B1896" s="59" t="str">
        <f>+VLOOKUP(Tabla1[[#This Row],[Contrato]],H:I,2,0)</f>
        <v>Total E&amp;P México</v>
      </c>
      <c r="C1896" s="59" t="s">
        <v>241</v>
      </c>
      <c r="D1896" s="60" t="s">
        <v>206</v>
      </c>
      <c r="E1896" s="61">
        <v>503740.28</v>
      </c>
    </row>
    <row r="1897" spans="1:5" x14ac:dyDescent="0.35">
      <c r="A1897" s="59" t="s">
        <v>52</v>
      </c>
      <c r="B1897" s="59" t="str">
        <f>+VLOOKUP(Tabla1[[#This Row],[Contrato]],H:I,2,0)</f>
        <v>Total E&amp;P México</v>
      </c>
      <c r="C1897" s="59" t="s">
        <v>241</v>
      </c>
      <c r="D1897" s="60" t="s">
        <v>207</v>
      </c>
      <c r="E1897" s="61">
        <v>8133.6</v>
      </c>
    </row>
    <row r="1898" spans="1:5" x14ac:dyDescent="0.35">
      <c r="A1898" s="59" t="s">
        <v>52</v>
      </c>
      <c r="B1898" s="59" t="str">
        <f>+VLOOKUP(Tabla1[[#This Row],[Contrato]],H:I,2,0)</f>
        <v>Total E&amp;P México</v>
      </c>
      <c r="C1898" s="59" t="s">
        <v>241</v>
      </c>
      <c r="D1898" s="60" t="s">
        <v>208</v>
      </c>
      <c r="E1898" s="61">
        <v>674319.38665162236</v>
      </c>
    </row>
    <row r="1899" spans="1:5" x14ac:dyDescent="0.35">
      <c r="A1899" s="59" t="s">
        <v>52</v>
      </c>
      <c r="B1899" s="59" t="str">
        <f>+VLOOKUP(Tabla1[[#This Row],[Contrato]],H:I,2,0)</f>
        <v>Total E&amp;P México</v>
      </c>
      <c r="C1899" s="59" t="s">
        <v>241</v>
      </c>
      <c r="D1899" s="60" t="s">
        <v>209</v>
      </c>
      <c r="E1899" s="61">
        <v>344025.55481309979</v>
      </c>
    </row>
    <row r="1900" spans="1:5" x14ac:dyDescent="0.35">
      <c r="A1900" s="59" t="s">
        <v>52</v>
      </c>
      <c r="B1900" s="59" t="str">
        <f>+VLOOKUP(Tabla1[[#This Row],[Contrato]],H:I,2,0)</f>
        <v>Total E&amp;P México</v>
      </c>
      <c r="C1900" s="59" t="s">
        <v>241</v>
      </c>
      <c r="D1900" s="60" t="s">
        <v>210</v>
      </c>
      <c r="E1900" s="61">
        <v>28599.673831450698</v>
      </c>
    </row>
    <row r="1901" spans="1:5" x14ac:dyDescent="0.35">
      <c r="A1901" s="59" t="s">
        <v>52</v>
      </c>
      <c r="B1901" s="59" t="str">
        <f>+VLOOKUP(Tabla1[[#This Row],[Contrato]],H:I,2,0)</f>
        <v>Total E&amp;P México</v>
      </c>
      <c r="C1901" s="59" t="s">
        <v>241</v>
      </c>
      <c r="D1901" s="60" t="s">
        <v>211</v>
      </c>
      <c r="E1901" s="61">
        <v>160919.41147314274</v>
      </c>
    </row>
    <row r="1902" spans="1:5" x14ac:dyDescent="0.35">
      <c r="A1902" s="59" t="s">
        <v>52</v>
      </c>
      <c r="B1902" s="59" t="str">
        <f>+VLOOKUP(Tabla1[[#This Row],[Contrato]],H:I,2,0)</f>
        <v>Total E&amp;P México</v>
      </c>
      <c r="C1902" s="59" t="s">
        <v>241</v>
      </c>
      <c r="D1902" s="60" t="s">
        <v>212</v>
      </c>
      <c r="E1902" s="61">
        <v>175771.16802452068</v>
      </c>
    </row>
    <row r="1903" spans="1:5" x14ac:dyDescent="0.35">
      <c r="A1903" s="59" t="s">
        <v>52</v>
      </c>
      <c r="B1903" s="59" t="str">
        <f>+VLOOKUP(Tabla1[[#This Row],[Contrato]],H:I,2,0)</f>
        <v>Total E&amp;P México</v>
      </c>
      <c r="C1903" s="59" t="s">
        <v>241</v>
      </c>
      <c r="D1903" s="60" t="s">
        <v>213</v>
      </c>
      <c r="E1903" s="61">
        <v>2338872.2294450062</v>
      </c>
    </row>
    <row r="1904" spans="1:5" x14ac:dyDescent="0.35">
      <c r="A1904" s="59" t="s">
        <v>52</v>
      </c>
      <c r="B1904" s="59" t="str">
        <f>+VLOOKUP(Tabla1[[#This Row],[Contrato]],H:I,2,0)</f>
        <v>Total E&amp;P México</v>
      </c>
      <c r="C1904" s="59" t="s">
        <v>241</v>
      </c>
      <c r="D1904" s="60" t="s">
        <v>214</v>
      </c>
      <c r="E1904" s="61">
        <v>321080.5429200356</v>
      </c>
    </row>
    <row r="1905" spans="1:5" x14ac:dyDescent="0.35">
      <c r="A1905" s="59" t="s">
        <v>52</v>
      </c>
      <c r="B1905" s="59" t="str">
        <f>+VLOOKUP(Tabla1[[#This Row],[Contrato]],H:I,2,0)</f>
        <v>Total E&amp;P México</v>
      </c>
      <c r="C1905" s="59" t="s">
        <v>241</v>
      </c>
      <c r="D1905" s="60" t="s">
        <v>215</v>
      </c>
      <c r="E1905" s="61">
        <v>176337.99196577648</v>
      </c>
    </row>
    <row r="1906" spans="1:5" x14ac:dyDescent="0.35">
      <c r="A1906" s="59" t="s">
        <v>52</v>
      </c>
      <c r="B1906" s="59" t="str">
        <f>+VLOOKUP(Tabla1[[#This Row],[Contrato]],H:I,2,0)</f>
        <v>Total E&amp;P México</v>
      </c>
      <c r="C1906" s="59" t="s">
        <v>241</v>
      </c>
      <c r="D1906" s="60" t="s">
        <v>216</v>
      </c>
      <c r="E1906" s="61">
        <v>913197.75834116468</v>
      </c>
    </row>
    <row r="1907" spans="1:5" x14ac:dyDescent="0.35">
      <c r="A1907" s="59" t="s">
        <v>52</v>
      </c>
      <c r="B1907" s="59" t="str">
        <f>+VLOOKUP(Tabla1[[#This Row],[Contrato]],H:I,2,0)</f>
        <v>Total E&amp;P México</v>
      </c>
      <c r="C1907" s="59" t="s">
        <v>241</v>
      </c>
      <c r="D1907" s="60" t="s">
        <v>217</v>
      </c>
      <c r="E1907" s="61">
        <v>569806.6038438559</v>
      </c>
    </row>
    <row r="1908" spans="1:5" x14ac:dyDescent="0.35">
      <c r="A1908" s="59" t="s">
        <v>52</v>
      </c>
      <c r="B1908" s="59" t="str">
        <f>+VLOOKUP(Tabla1[[#This Row],[Contrato]],H:I,2,0)</f>
        <v>Total E&amp;P México</v>
      </c>
      <c r="C1908" s="59" t="s">
        <v>241</v>
      </c>
      <c r="D1908" s="60" t="s">
        <v>218</v>
      </c>
      <c r="E1908" s="61">
        <v>322334.22860822955</v>
      </c>
    </row>
    <row r="1909" spans="1:5" x14ac:dyDescent="0.35">
      <c r="A1909" s="59" t="s">
        <v>52</v>
      </c>
      <c r="B1909" s="59" t="str">
        <f>+VLOOKUP(Tabla1[[#This Row],[Contrato]],H:I,2,0)</f>
        <v>Total E&amp;P México</v>
      </c>
      <c r="C1909" s="59" t="s">
        <v>241</v>
      </c>
      <c r="D1909" s="60" t="s">
        <v>219</v>
      </c>
      <c r="E1909" s="61">
        <v>450405.29047096893</v>
      </c>
    </row>
    <row r="1910" spans="1:5" x14ac:dyDescent="0.35">
      <c r="A1910" s="59" t="s">
        <v>52</v>
      </c>
      <c r="B1910" s="59" t="str">
        <f>+VLOOKUP(Tabla1[[#This Row],[Contrato]],H:I,2,0)</f>
        <v>Total E&amp;P México</v>
      </c>
      <c r="C1910" s="59" t="s">
        <v>241</v>
      </c>
      <c r="D1910" s="60" t="s">
        <v>220</v>
      </c>
      <c r="E1910" s="61">
        <v>871878.20260581211</v>
      </c>
    </row>
    <row r="1911" spans="1:5" x14ac:dyDescent="0.35">
      <c r="A1911" s="59" t="s">
        <v>52</v>
      </c>
      <c r="B1911" s="59" t="str">
        <f>+VLOOKUP(Tabla1[[#This Row],[Contrato]],H:I,2,0)</f>
        <v>Total E&amp;P México</v>
      </c>
      <c r="C1911" s="59" t="s">
        <v>241</v>
      </c>
      <c r="D1911" s="60" t="s">
        <v>240</v>
      </c>
      <c r="E1911" s="61">
        <v>439656.9579964627</v>
      </c>
    </row>
    <row r="1912" spans="1:5" x14ac:dyDescent="0.35">
      <c r="A1912" s="59" t="s">
        <v>52</v>
      </c>
      <c r="B1912" s="59" t="str">
        <f>+VLOOKUP(Tabla1[[#This Row],[Contrato]],H:I,2,0)</f>
        <v>Total E&amp;P México</v>
      </c>
      <c r="C1912" s="59" t="s">
        <v>241</v>
      </c>
      <c r="D1912" s="60" t="s">
        <v>259</v>
      </c>
      <c r="E1912" s="61">
        <v>412742.75379927165</v>
      </c>
    </row>
    <row r="1913" spans="1:5" x14ac:dyDescent="0.35">
      <c r="A1913" s="59" t="s">
        <v>52</v>
      </c>
      <c r="B1913" s="59" t="str">
        <f>+VLOOKUP(Tabla1[[#This Row],[Contrato]],H:I,2,0)</f>
        <v>Total E&amp;P México</v>
      </c>
      <c r="C1913" s="59" t="s">
        <v>241</v>
      </c>
      <c r="D1913" s="60" t="s">
        <v>260</v>
      </c>
      <c r="E1913" s="61">
        <v>481497.22597213113</v>
      </c>
    </row>
    <row r="1914" spans="1:5" x14ac:dyDescent="0.35">
      <c r="A1914" s="59" t="s">
        <v>52</v>
      </c>
      <c r="B1914" s="59" t="str">
        <f>+VLOOKUP(Tabla1[[#This Row],[Contrato]],H:I,2,0)</f>
        <v>Total E&amp;P México</v>
      </c>
      <c r="C1914" s="59" t="s">
        <v>241</v>
      </c>
      <c r="D1914" s="60" t="s">
        <v>267</v>
      </c>
      <c r="E1914" s="61">
        <v>773110.72186237178</v>
      </c>
    </row>
    <row r="1915" spans="1:5" x14ac:dyDescent="0.35">
      <c r="A1915" s="59" t="s">
        <v>52</v>
      </c>
      <c r="B1915" s="59" t="str">
        <f>+VLOOKUP(Tabla1[[#This Row],[Contrato]],H:I,2,0)</f>
        <v>Total E&amp;P México</v>
      </c>
      <c r="C1915" s="59" t="s">
        <v>241</v>
      </c>
      <c r="D1915" s="60" t="s">
        <v>280</v>
      </c>
      <c r="E1915" s="61">
        <v>639207.36164020456</v>
      </c>
    </row>
    <row r="1916" spans="1:5" x14ac:dyDescent="0.35">
      <c r="A1916" s="59" t="s">
        <v>59</v>
      </c>
      <c r="B1916" s="59" t="str">
        <f>+VLOOKUP(Tabla1[[#This Row],[Contrato]],H:I,2,0)</f>
        <v>Pemex Exploración y Producción</v>
      </c>
      <c r="C1916" s="59" t="s">
        <v>241</v>
      </c>
      <c r="D1916" s="60" t="s">
        <v>209</v>
      </c>
      <c r="E1916" s="61">
        <v>5070.5602314571279</v>
      </c>
    </row>
    <row r="1917" spans="1:5" x14ac:dyDescent="0.35">
      <c r="A1917" s="59" t="s">
        <v>59</v>
      </c>
      <c r="B1917" s="59" t="str">
        <f>+VLOOKUP(Tabla1[[#This Row],[Contrato]],H:I,2,0)</f>
        <v>Pemex Exploración y Producción</v>
      </c>
      <c r="C1917" s="59" t="s">
        <v>241</v>
      </c>
      <c r="D1917" s="60" t="s">
        <v>211</v>
      </c>
      <c r="E1917" s="61">
        <v>29163.691737833109</v>
      </c>
    </row>
    <row r="1918" spans="1:5" x14ac:dyDescent="0.35">
      <c r="A1918" s="59" t="s">
        <v>60</v>
      </c>
      <c r="B1918" s="59" t="str">
        <f>+VLOOKUP(Tabla1[[#This Row],[Contrato]],H:I,2,0)</f>
        <v>PC Carigali Mexico Operations</v>
      </c>
      <c r="C1918" s="59" t="s">
        <v>241</v>
      </c>
      <c r="D1918" s="60" t="s">
        <v>199</v>
      </c>
      <c r="E1918" s="61">
        <v>4686.3599999999997</v>
      </c>
    </row>
    <row r="1919" spans="1:5" x14ac:dyDescent="0.35">
      <c r="A1919" s="59" t="s">
        <v>60</v>
      </c>
      <c r="B1919" s="59" t="str">
        <f>+VLOOKUP(Tabla1[[#This Row],[Contrato]],H:I,2,0)</f>
        <v>PC Carigali Mexico Operations</v>
      </c>
      <c r="C1919" s="59" t="s">
        <v>241</v>
      </c>
      <c r="D1919" s="60" t="s">
        <v>200</v>
      </c>
      <c r="E1919" s="61">
        <v>23160.12</v>
      </c>
    </row>
    <row r="1920" spans="1:5" x14ac:dyDescent="0.35">
      <c r="A1920" s="59" t="s">
        <v>60</v>
      </c>
      <c r="B1920" s="59" t="str">
        <f>+VLOOKUP(Tabla1[[#This Row],[Contrato]],H:I,2,0)</f>
        <v>PC Carigali Mexico Operations</v>
      </c>
      <c r="C1920" s="59" t="s">
        <v>241</v>
      </c>
      <c r="D1920" s="60" t="s">
        <v>201</v>
      </c>
      <c r="E1920" s="61">
        <v>23076.97</v>
      </c>
    </row>
    <row r="1921" spans="1:5" x14ac:dyDescent="0.35">
      <c r="A1921" s="59" t="s">
        <v>60</v>
      </c>
      <c r="B1921" s="59" t="str">
        <f>+VLOOKUP(Tabla1[[#This Row],[Contrato]],H:I,2,0)</f>
        <v>PC Carigali Mexico Operations</v>
      </c>
      <c r="C1921" s="59" t="s">
        <v>241</v>
      </c>
      <c r="D1921" s="60" t="s">
        <v>202</v>
      </c>
      <c r="E1921" s="61">
        <v>2552.7175075817881</v>
      </c>
    </row>
    <row r="1922" spans="1:5" x14ac:dyDescent="0.35">
      <c r="A1922" s="59" t="s">
        <v>60</v>
      </c>
      <c r="B1922" s="59" t="str">
        <f>+VLOOKUP(Tabla1[[#This Row],[Contrato]],H:I,2,0)</f>
        <v>PC Carigali Mexico Operations</v>
      </c>
      <c r="C1922" s="59" t="s">
        <v>241</v>
      </c>
      <c r="D1922" s="60" t="s">
        <v>203</v>
      </c>
      <c r="E1922" s="61">
        <v>2713.8259117268599</v>
      </c>
    </row>
    <row r="1923" spans="1:5" x14ac:dyDescent="0.35">
      <c r="A1923" s="59" t="s">
        <v>60</v>
      </c>
      <c r="B1923" s="59" t="str">
        <f>+VLOOKUP(Tabla1[[#This Row],[Contrato]],H:I,2,0)</f>
        <v>PC Carigali Mexico Operations</v>
      </c>
      <c r="C1923" s="59" t="s">
        <v>241</v>
      </c>
      <c r="D1923" s="60" t="s">
        <v>204</v>
      </c>
      <c r="E1923" s="61">
        <v>15870.915823812777</v>
      </c>
    </row>
    <row r="1924" spans="1:5" x14ac:dyDescent="0.35">
      <c r="A1924" s="59" t="s">
        <v>60</v>
      </c>
      <c r="B1924" s="59" t="str">
        <f>+VLOOKUP(Tabla1[[#This Row],[Contrato]],H:I,2,0)</f>
        <v>PC Carigali Mexico Operations</v>
      </c>
      <c r="C1924" s="59" t="s">
        <v>241</v>
      </c>
      <c r="D1924" s="60" t="s">
        <v>205</v>
      </c>
      <c r="E1924" s="61">
        <v>106357.0150117242</v>
      </c>
    </row>
    <row r="1925" spans="1:5" x14ac:dyDescent="0.35">
      <c r="A1925" s="59" t="s">
        <v>60</v>
      </c>
      <c r="B1925" s="59" t="str">
        <f>+VLOOKUP(Tabla1[[#This Row],[Contrato]],H:I,2,0)</f>
        <v>PC Carigali Mexico Operations</v>
      </c>
      <c r="C1925" s="59" t="s">
        <v>241</v>
      </c>
      <c r="D1925" s="60" t="s">
        <v>206</v>
      </c>
      <c r="E1925" s="61">
        <v>5341.231650536829</v>
      </c>
    </row>
    <row r="1926" spans="1:5" x14ac:dyDescent="0.35">
      <c r="A1926" s="59" t="s">
        <v>60</v>
      </c>
      <c r="B1926" s="59" t="str">
        <f>+VLOOKUP(Tabla1[[#This Row],[Contrato]],H:I,2,0)</f>
        <v>PC Carigali Mexico Operations</v>
      </c>
      <c r="C1926" s="59" t="s">
        <v>241</v>
      </c>
      <c r="D1926" s="60" t="s">
        <v>207</v>
      </c>
      <c r="E1926" s="61">
        <v>658876.10160982818</v>
      </c>
    </row>
    <row r="1927" spans="1:5" x14ac:dyDescent="0.35">
      <c r="A1927" s="59" t="s">
        <v>60</v>
      </c>
      <c r="B1927" s="59" t="str">
        <f>+VLOOKUP(Tabla1[[#This Row],[Contrato]],H:I,2,0)</f>
        <v>PC Carigali Mexico Operations</v>
      </c>
      <c r="C1927" s="59" t="s">
        <v>241</v>
      </c>
      <c r="D1927" s="60" t="s">
        <v>208</v>
      </c>
      <c r="E1927" s="61">
        <v>6171.569002317452</v>
      </c>
    </row>
    <row r="1928" spans="1:5" x14ac:dyDescent="0.35">
      <c r="A1928" s="59" t="s">
        <v>60</v>
      </c>
      <c r="B1928" s="59" t="str">
        <f>+VLOOKUP(Tabla1[[#This Row],[Contrato]],H:I,2,0)</f>
        <v>PC Carigali Mexico Operations</v>
      </c>
      <c r="C1928" s="59" t="s">
        <v>241</v>
      </c>
      <c r="D1928" s="60" t="s">
        <v>209</v>
      </c>
      <c r="E1928" s="61">
        <v>7333.8255535204953</v>
      </c>
    </row>
    <row r="1929" spans="1:5" x14ac:dyDescent="0.35">
      <c r="A1929" s="59" t="s">
        <v>60</v>
      </c>
      <c r="B1929" s="59" t="str">
        <f>+VLOOKUP(Tabla1[[#This Row],[Contrato]],H:I,2,0)</f>
        <v>PC Carigali Mexico Operations</v>
      </c>
      <c r="C1929" s="59" t="s">
        <v>241</v>
      </c>
      <c r="D1929" s="60" t="s">
        <v>210</v>
      </c>
      <c r="E1929" s="61">
        <v>283681.37984550756</v>
      </c>
    </row>
    <row r="1930" spans="1:5" x14ac:dyDescent="0.35">
      <c r="A1930" s="59" t="s">
        <v>60</v>
      </c>
      <c r="B1930" s="59" t="str">
        <f>+VLOOKUP(Tabla1[[#This Row],[Contrato]],H:I,2,0)</f>
        <v>PC Carigali Mexico Operations</v>
      </c>
      <c r="C1930" s="59" t="s">
        <v>241</v>
      </c>
      <c r="D1930" s="60" t="s">
        <v>211</v>
      </c>
      <c r="E1930" s="61">
        <v>154682.16006680834</v>
      </c>
    </row>
    <row r="1931" spans="1:5" x14ac:dyDescent="0.35">
      <c r="A1931" s="59" t="s">
        <v>60</v>
      </c>
      <c r="B1931" s="59" t="str">
        <f>+VLOOKUP(Tabla1[[#This Row],[Contrato]],H:I,2,0)</f>
        <v>PC Carigali Mexico Operations</v>
      </c>
      <c r="C1931" s="59" t="s">
        <v>241</v>
      </c>
      <c r="D1931" s="60" t="s">
        <v>212</v>
      </c>
      <c r="E1931" s="61">
        <v>9265.8170606248786</v>
      </c>
    </row>
    <row r="1932" spans="1:5" x14ac:dyDescent="0.35">
      <c r="A1932" s="59" t="s">
        <v>60</v>
      </c>
      <c r="B1932" s="59" t="str">
        <f>+VLOOKUP(Tabla1[[#This Row],[Contrato]],H:I,2,0)</f>
        <v>PC Carigali Mexico Operations</v>
      </c>
      <c r="C1932" s="59" t="s">
        <v>241</v>
      </c>
      <c r="D1932" s="60" t="s">
        <v>214</v>
      </c>
      <c r="E1932" s="61">
        <v>16545.941358729146</v>
      </c>
    </row>
    <row r="1933" spans="1:5" x14ac:dyDescent="0.35">
      <c r="A1933" s="59" t="s">
        <v>60</v>
      </c>
      <c r="B1933" s="59" t="str">
        <f>+VLOOKUP(Tabla1[[#This Row],[Contrato]],H:I,2,0)</f>
        <v>PC Carigali Mexico Operations</v>
      </c>
      <c r="C1933" s="59" t="s">
        <v>241</v>
      </c>
      <c r="D1933" s="60" t="s">
        <v>215</v>
      </c>
      <c r="E1933" s="61">
        <v>324447.99730124022</v>
      </c>
    </row>
    <row r="1934" spans="1:5" x14ac:dyDescent="0.35">
      <c r="A1934" s="59" t="s">
        <v>60</v>
      </c>
      <c r="B1934" s="59" t="str">
        <f>+VLOOKUP(Tabla1[[#This Row],[Contrato]],H:I,2,0)</f>
        <v>PC Carigali Mexico Operations</v>
      </c>
      <c r="C1934" s="59" t="s">
        <v>241</v>
      </c>
      <c r="D1934" s="60" t="s">
        <v>216</v>
      </c>
      <c r="E1934" s="61">
        <v>208541.29943724858</v>
      </c>
    </row>
    <row r="1935" spans="1:5" x14ac:dyDescent="0.35">
      <c r="A1935" s="59" t="s">
        <v>60</v>
      </c>
      <c r="B1935" s="59" t="str">
        <f>+VLOOKUP(Tabla1[[#This Row],[Contrato]],H:I,2,0)</f>
        <v>PC Carigali Mexico Operations</v>
      </c>
      <c r="C1935" s="59" t="s">
        <v>241</v>
      </c>
      <c r="D1935" s="60" t="s">
        <v>217</v>
      </c>
      <c r="E1935" s="61">
        <v>133356.53272829665</v>
      </c>
    </row>
    <row r="1936" spans="1:5" x14ac:dyDescent="0.35">
      <c r="A1936" s="59" t="s">
        <v>60</v>
      </c>
      <c r="B1936" s="59" t="str">
        <f>+VLOOKUP(Tabla1[[#This Row],[Contrato]],H:I,2,0)</f>
        <v>PC Carigali Mexico Operations</v>
      </c>
      <c r="C1936" s="59" t="s">
        <v>241</v>
      </c>
      <c r="D1936" s="60" t="s">
        <v>218</v>
      </c>
      <c r="E1936" s="61">
        <v>238030.75915347709</v>
      </c>
    </row>
    <row r="1937" spans="1:5" x14ac:dyDescent="0.35">
      <c r="A1937" s="59" t="s">
        <v>60</v>
      </c>
      <c r="B1937" s="59" t="str">
        <f>+VLOOKUP(Tabla1[[#This Row],[Contrato]],H:I,2,0)</f>
        <v>PC Carigali Mexico Operations</v>
      </c>
      <c r="C1937" s="59" t="s">
        <v>241</v>
      </c>
      <c r="D1937" s="60" t="s">
        <v>219</v>
      </c>
      <c r="E1937" s="61">
        <v>145282.79157775879</v>
      </c>
    </row>
    <row r="1938" spans="1:5" x14ac:dyDescent="0.35">
      <c r="A1938" s="59" t="s">
        <v>60</v>
      </c>
      <c r="B1938" s="59" t="str">
        <f>+VLOOKUP(Tabla1[[#This Row],[Contrato]],H:I,2,0)</f>
        <v>PC Carigali Mexico Operations</v>
      </c>
      <c r="C1938" s="59" t="s">
        <v>241</v>
      </c>
      <c r="D1938" s="60" t="s">
        <v>220</v>
      </c>
      <c r="E1938" s="61">
        <v>296341.43955663731</v>
      </c>
    </row>
    <row r="1939" spans="1:5" x14ac:dyDescent="0.35">
      <c r="A1939" s="59" t="s">
        <v>60</v>
      </c>
      <c r="B1939" s="59" t="str">
        <f>+VLOOKUP(Tabla1[[#This Row],[Contrato]],H:I,2,0)</f>
        <v>PC Carigali Mexico Operations</v>
      </c>
      <c r="C1939" s="59" t="s">
        <v>241</v>
      </c>
      <c r="D1939" s="60" t="s">
        <v>240</v>
      </c>
      <c r="E1939" s="61">
        <v>87113.375833724611</v>
      </c>
    </row>
    <row r="1940" spans="1:5" x14ac:dyDescent="0.35">
      <c r="A1940" s="59" t="s">
        <v>60</v>
      </c>
      <c r="B1940" s="59" t="str">
        <f>+VLOOKUP(Tabla1[[#This Row],[Contrato]],H:I,2,0)</f>
        <v>PC Carigali Mexico Operations</v>
      </c>
      <c r="C1940" s="59" t="s">
        <v>241</v>
      </c>
      <c r="D1940" s="60" t="s">
        <v>259</v>
      </c>
      <c r="E1940" s="61">
        <v>105845.91299625531</v>
      </c>
    </row>
    <row r="1941" spans="1:5" x14ac:dyDescent="0.35">
      <c r="A1941" s="59" t="s">
        <v>60</v>
      </c>
      <c r="B1941" s="59" t="str">
        <f>+VLOOKUP(Tabla1[[#This Row],[Contrato]],H:I,2,0)</f>
        <v>PC Carigali Mexico Operations</v>
      </c>
      <c r="C1941" s="59" t="s">
        <v>241</v>
      </c>
      <c r="D1941" s="60" t="s">
        <v>260</v>
      </c>
      <c r="E1941" s="61">
        <v>42606.537634921835</v>
      </c>
    </row>
    <row r="1942" spans="1:5" x14ac:dyDescent="0.35">
      <c r="A1942" s="59" t="s">
        <v>60</v>
      </c>
      <c r="B1942" s="59" t="str">
        <f>+VLOOKUP(Tabla1[[#This Row],[Contrato]],H:I,2,0)</f>
        <v>PC Carigali Mexico Operations</v>
      </c>
      <c r="C1942" s="59" t="s">
        <v>241</v>
      </c>
      <c r="D1942" s="60" t="s">
        <v>267</v>
      </c>
      <c r="E1942" s="61">
        <v>179249.59901132935</v>
      </c>
    </row>
    <row r="1943" spans="1:5" x14ac:dyDescent="0.35">
      <c r="A1943" s="59" t="s">
        <v>60</v>
      </c>
      <c r="B1943" s="59" t="str">
        <f>+VLOOKUP(Tabla1[[#This Row],[Contrato]],H:I,2,0)</f>
        <v>PC Carigali Mexico Operations</v>
      </c>
      <c r="C1943" s="59" t="s">
        <v>241</v>
      </c>
      <c r="D1943" s="60" t="s">
        <v>280</v>
      </c>
      <c r="E1943" s="61">
        <v>620556.85525935597</v>
      </c>
    </row>
    <row r="1944" spans="1:5" x14ac:dyDescent="0.35">
      <c r="A1944" s="59" t="s">
        <v>61</v>
      </c>
      <c r="B1944" s="59" t="str">
        <f>+VLOOKUP(Tabla1[[#This Row],[Contrato]],H:I,2,0)</f>
        <v>Eni México</v>
      </c>
      <c r="C1944" s="59" t="s">
        <v>241</v>
      </c>
      <c r="D1944" s="60" t="s">
        <v>214</v>
      </c>
      <c r="E1944" s="61">
        <v>5865553.983481288</v>
      </c>
    </row>
    <row r="1945" spans="1:5" x14ac:dyDescent="0.35">
      <c r="A1945" s="59" t="s">
        <v>61</v>
      </c>
      <c r="B1945" s="59" t="str">
        <f>+VLOOKUP(Tabla1[[#This Row],[Contrato]],H:I,2,0)</f>
        <v>Eni México</v>
      </c>
      <c r="C1945" s="59" t="s">
        <v>241</v>
      </c>
      <c r="D1945" s="60" t="s">
        <v>215</v>
      </c>
      <c r="E1945" s="61">
        <v>32189.36499632374</v>
      </c>
    </row>
    <row r="1946" spans="1:5" x14ac:dyDescent="0.35">
      <c r="A1946" s="59" t="s">
        <v>61</v>
      </c>
      <c r="B1946" s="59" t="str">
        <f>+VLOOKUP(Tabla1[[#This Row],[Contrato]],H:I,2,0)</f>
        <v>Eni México</v>
      </c>
      <c r="C1946" s="59" t="s">
        <v>241</v>
      </c>
      <c r="D1946" s="60" t="s">
        <v>216</v>
      </c>
      <c r="E1946" s="61">
        <v>432833.26143837068</v>
      </c>
    </row>
    <row r="1947" spans="1:5" x14ac:dyDescent="0.35">
      <c r="A1947" s="59" t="s">
        <v>61</v>
      </c>
      <c r="B1947" s="59" t="str">
        <f>+VLOOKUP(Tabla1[[#This Row],[Contrato]],H:I,2,0)</f>
        <v>Eni México</v>
      </c>
      <c r="C1947" s="59" t="s">
        <v>241</v>
      </c>
      <c r="D1947" s="60" t="s">
        <v>217</v>
      </c>
      <c r="E1947" s="61">
        <v>264138.54468085105</v>
      </c>
    </row>
    <row r="1948" spans="1:5" x14ac:dyDescent="0.35">
      <c r="A1948" s="59" t="s">
        <v>61</v>
      </c>
      <c r="B1948" s="59" t="str">
        <f>+VLOOKUP(Tabla1[[#This Row],[Contrato]],H:I,2,0)</f>
        <v>Eni México</v>
      </c>
      <c r="C1948" s="59" t="s">
        <v>241</v>
      </c>
      <c r="D1948" s="60" t="s">
        <v>218</v>
      </c>
      <c r="E1948" s="61">
        <v>439190.95</v>
      </c>
    </row>
    <row r="1949" spans="1:5" x14ac:dyDescent="0.35">
      <c r="A1949" s="59" t="s">
        <v>61</v>
      </c>
      <c r="B1949" s="59" t="str">
        <f>+VLOOKUP(Tabla1[[#This Row],[Contrato]],H:I,2,0)</f>
        <v>Eni México</v>
      </c>
      <c r="C1949" s="59" t="s">
        <v>241</v>
      </c>
      <c r="D1949" s="60" t="s">
        <v>219</v>
      </c>
      <c r="E1949" s="61">
        <v>276377.78238018212</v>
      </c>
    </row>
    <row r="1950" spans="1:5" x14ac:dyDescent="0.35">
      <c r="A1950" s="59" t="s">
        <v>61</v>
      </c>
      <c r="B1950" s="59" t="str">
        <f>+VLOOKUP(Tabla1[[#This Row],[Contrato]],H:I,2,0)</f>
        <v>Eni México</v>
      </c>
      <c r="C1950" s="59" t="s">
        <v>241</v>
      </c>
      <c r="D1950" s="60" t="s">
        <v>220</v>
      </c>
      <c r="E1950" s="61">
        <v>482549.7448232848</v>
      </c>
    </row>
    <row r="1951" spans="1:5" x14ac:dyDescent="0.35">
      <c r="A1951" s="59" t="s">
        <v>61</v>
      </c>
      <c r="B1951" s="59" t="str">
        <f>+VLOOKUP(Tabla1[[#This Row],[Contrato]],H:I,2,0)</f>
        <v>Eni México</v>
      </c>
      <c r="C1951" s="59" t="s">
        <v>241</v>
      </c>
      <c r="D1951" s="60" t="s">
        <v>240</v>
      </c>
      <c r="E1951" s="61">
        <v>814662.8691641175</v>
      </c>
    </row>
    <row r="1952" spans="1:5" x14ac:dyDescent="0.35">
      <c r="A1952" s="59" t="s">
        <v>61</v>
      </c>
      <c r="B1952" s="59" t="str">
        <f>+VLOOKUP(Tabla1[[#This Row],[Contrato]],H:I,2,0)</f>
        <v>Eni México</v>
      </c>
      <c r="C1952" s="59" t="s">
        <v>241</v>
      </c>
      <c r="D1952" s="60" t="s">
        <v>259</v>
      </c>
      <c r="E1952" s="61">
        <v>1850658.7192959138</v>
      </c>
    </row>
    <row r="1953" spans="1:5" x14ac:dyDescent="0.35">
      <c r="A1953" s="59" t="s">
        <v>61</v>
      </c>
      <c r="B1953" s="59" t="str">
        <f>+VLOOKUP(Tabla1[[#This Row],[Contrato]],H:I,2,0)</f>
        <v>Eni México</v>
      </c>
      <c r="C1953" s="59" t="s">
        <v>241</v>
      </c>
      <c r="D1953" s="60" t="s">
        <v>260</v>
      </c>
      <c r="E1953" s="61">
        <v>738476.08156630083</v>
      </c>
    </row>
    <row r="1954" spans="1:5" x14ac:dyDescent="0.35">
      <c r="A1954" s="59" t="s">
        <v>61</v>
      </c>
      <c r="B1954" s="59" t="str">
        <f>+VLOOKUP(Tabla1[[#This Row],[Contrato]],H:I,2,0)</f>
        <v>Eni México</v>
      </c>
      <c r="C1954" s="59" t="s">
        <v>241</v>
      </c>
      <c r="D1954" s="60" t="s">
        <v>267</v>
      </c>
      <c r="E1954" s="61">
        <v>664845.40141429496</v>
      </c>
    </row>
    <row r="1955" spans="1:5" x14ac:dyDescent="0.35">
      <c r="A1955" s="59" t="s">
        <v>61</v>
      </c>
      <c r="B1955" s="59" t="str">
        <f>+VLOOKUP(Tabla1[[#This Row],[Contrato]],H:I,2,0)</f>
        <v>Eni México</v>
      </c>
      <c r="C1955" s="59" t="s">
        <v>241</v>
      </c>
      <c r="D1955" s="60" t="s">
        <v>280</v>
      </c>
      <c r="E1955" s="61">
        <v>462327.70557629445</v>
      </c>
    </row>
    <row r="1956" spans="1:5" x14ac:dyDescent="0.35">
      <c r="A1956" s="59" t="s">
        <v>62</v>
      </c>
      <c r="B1956" s="59" t="str">
        <f>+VLOOKUP(Tabla1[[#This Row],[Contrato]],H:I,2,0)</f>
        <v>Pemex Exploración y Producción</v>
      </c>
      <c r="C1956" s="59" t="s">
        <v>241</v>
      </c>
      <c r="D1956" s="60" t="s">
        <v>211</v>
      </c>
      <c r="E1956" s="61">
        <v>27832.954013468257</v>
      </c>
    </row>
    <row r="1957" spans="1:5" x14ac:dyDescent="0.35">
      <c r="A1957" s="59" t="s">
        <v>80</v>
      </c>
      <c r="B1957" s="59" t="str">
        <f>+VLOOKUP(Tabla1[[#This Row],[Contrato]],H:I,2,0)</f>
        <v>Capricorn Energy Mexico</v>
      </c>
      <c r="C1957" s="59" t="s">
        <v>241</v>
      </c>
      <c r="D1957" s="60" t="s">
        <v>200</v>
      </c>
      <c r="E1957" s="61">
        <v>551315.11</v>
      </c>
    </row>
    <row r="1958" spans="1:5" x14ac:dyDescent="0.35">
      <c r="A1958" s="59" t="s">
        <v>80</v>
      </c>
      <c r="B1958" s="59" t="str">
        <f>+VLOOKUP(Tabla1[[#This Row],[Contrato]],H:I,2,0)</f>
        <v>Capricorn Energy Mexico</v>
      </c>
      <c r="C1958" s="59" t="s">
        <v>241</v>
      </c>
      <c r="D1958" s="60" t="s">
        <v>201</v>
      </c>
      <c r="E1958" s="61">
        <v>54744.69</v>
      </c>
    </row>
    <row r="1959" spans="1:5" x14ac:dyDescent="0.35">
      <c r="A1959" s="59" t="s">
        <v>80</v>
      </c>
      <c r="B1959" s="59" t="str">
        <f>+VLOOKUP(Tabla1[[#This Row],[Contrato]],H:I,2,0)</f>
        <v>Capricorn Energy Mexico</v>
      </c>
      <c r="C1959" s="59" t="s">
        <v>241</v>
      </c>
      <c r="D1959" s="60" t="s">
        <v>202</v>
      </c>
      <c r="E1959" s="61">
        <v>182496.19098289017</v>
      </c>
    </row>
    <row r="1960" spans="1:5" x14ac:dyDescent="0.35">
      <c r="A1960" s="59" t="s">
        <v>80</v>
      </c>
      <c r="B1960" s="59" t="str">
        <f>+VLOOKUP(Tabla1[[#This Row],[Contrato]],H:I,2,0)</f>
        <v>Capricorn Energy Mexico</v>
      </c>
      <c r="C1960" s="59" t="s">
        <v>241</v>
      </c>
      <c r="D1960" s="60" t="s">
        <v>203</v>
      </c>
      <c r="E1960" s="61">
        <v>1400597.7014838585</v>
      </c>
    </row>
    <row r="1961" spans="1:5" x14ac:dyDescent="0.35">
      <c r="A1961" s="59" t="s">
        <v>80</v>
      </c>
      <c r="B1961" s="59" t="str">
        <f>+VLOOKUP(Tabla1[[#This Row],[Contrato]],H:I,2,0)</f>
        <v>Capricorn Energy Mexico</v>
      </c>
      <c r="C1961" s="59" t="s">
        <v>241</v>
      </c>
      <c r="D1961" s="60" t="s">
        <v>204</v>
      </c>
      <c r="E1961" s="61">
        <v>456619.29480203311</v>
      </c>
    </row>
    <row r="1962" spans="1:5" x14ac:dyDescent="0.35">
      <c r="A1962" s="59" t="s">
        <v>80</v>
      </c>
      <c r="B1962" s="59" t="str">
        <f>+VLOOKUP(Tabla1[[#This Row],[Contrato]],H:I,2,0)</f>
        <v>Capricorn Energy Mexico</v>
      </c>
      <c r="C1962" s="59" t="s">
        <v>241</v>
      </c>
      <c r="D1962" s="60" t="s">
        <v>205</v>
      </c>
      <c r="E1962" s="61">
        <v>924286.0447702728</v>
      </c>
    </row>
    <row r="1963" spans="1:5" x14ac:dyDescent="0.35">
      <c r="A1963" s="59" t="s">
        <v>80</v>
      </c>
      <c r="B1963" s="59" t="str">
        <f>+VLOOKUP(Tabla1[[#This Row],[Contrato]],H:I,2,0)</f>
        <v>Capricorn Energy Mexico</v>
      </c>
      <c r="C1963" s="59" t="s">
        <v>241</v>
      </c>
      <c r="D1963" s="60" t="s">
        <v>206</v>
      </c>
      <c r="E1963" s="61">
        <v>1318726.8448857502</v>
      </c>
    </row>
    <row r="1964" spans="1:5" x14ac:dyDescent="0.35">
      <c r="A1964" s="59" t="s">
        <v>80</v>
      </c>
      <c r="B1964" s="59" t="str">
        <f>+VLOOKUP(Tabla1[[#This Row],[Contrato]],H:I,2,0)</f>
        <v>Capricorn Energy Mexico</v>
      </c>
      <c r="C1964" s="59" t="s">
        <v>241</v>
      </c>
      <c r="D1964" s="60" t="s">
        <v>207</v>
      </c>
      <c r="E1964" s="61">
        <v>118968.09610214962</v>
      </c>
    </row>
    <row r="1965" spans="1:5" x14ac:dyDescent="0.35">
      <c r="A1965" s="59" t="s">
        <v>80</v>
      </c>
      <c r="B1965" s="59" t="str">
        <f>+VLOOKUP(Tabla1[[#This Row],[Contrato]],H:I,2,0)</f>
        <v>Capricorn Energy Mexico</v>
      </c>
      <c r="C1965" s="59" t="s">
        <v>241</v>
      </c>
      <c r="D1965" s="60" t="s">
        <v>208</v>
      </c>
      <c r="E1965" s="61">
        <v>1413693.1967511286</v>
      </c>
    </row>
    <row r="1966" spans="1:5" x14ac:dyDescent="0.35">
      <c r="A1966" s="59" t="s">
        <v>80</v>
      </c>
      <c r="B1966" s="59" t="str">
        <f>+VLOOKUP(Tabla1[[#This Row],[Contrato]],H:I,2,0)</f>
        <v>Capricorn Energy Mexico</v>
      </c>
      <c r="C1966" s="59" t="s">
        <v>241</v>
      </c>
      <c r="D1966" s="60" t="s">
        <v>209</v>
      </c>
      <c r="E1966" s="61">
        <v>1119629.0252600925</v>
      </c>
    </row>
    <row r="1967" spans="1:5" x14ac:dyDescent="0.35">
      <c r="A1967" s="59" t="s">
        <v>80</v>
      </c>
      <c r="B1967" s="59" t="str">
        <f>+VLOOKUP(Tabla1[[#This Row],[Contrato]],H:I,2,0)</f>
        <v>Capricorn Energy Mexico</v>
      </c>
      <c r="C1967" s="59" t="s">
        <v>241</v>
      </c>
      <c r="D1967" s="60" t="s">
        <v>210</v>
      </c>
      <c r="E1967" s="61">
        <v>3166703.6914662267</v>
      </c>
    </row>
    <row r="1968" spans="1:5" x14ac:dyDescent="0.35">
      <c r="A1968" s="59" t="s">
        <v>80</v>
      </c>
      <c r="B1968" s="59" t="str">
        <f>+VLOOKUP(Tabla1[[#This Row],[Contrato]],H:I,2,0)</f>
        <v>Capricorn Energy Mexico</v>
      </c>
      <c r="C1968" s="59" t="s">
        <v>241</v>
      </c>
      <c r="D1968" s="60" t="s">
        <v>211</v>
      </c>
      <c r="E1968" s="61">
        <v>569360.70631480601</v>
      </c>
    </row>
    <row r="1969" spans="1:5" x14ac:dyDescent="0.35">
      <c r="A1969" s="59" t="s">
        <v>80</v>
      </c>
      <c r="B1969" s="59" t="str">
        <f>+VLOOKUP(Tabla1[[#This Row],[Contrato]],H:I,2,0)</f>
        <v>Capricorn Energy Mexico</v>
      </c>
      <c r="C1969" s="59" t="s">
        <v>241</v>
      </c>
      <c r="D1969" s="60" t="s">
        <v>212</v>
      </c>
      <c r="E1969" s="61">
        <v>624109.17053167056</v>
      </c>
    </row>
    <row r="1970" spans="1:5" x14ac:dyDescent="0.35">
      <c r="A1970" s="59" t="s">
        <v>80</v>
      </c>
      <c r="B1970" s="59" t="str">
        <f>+VLOOKUP(Tabla1[[#This Row],[Contrato]],H:I,2,0)</f>
        <v>Capricorn Energy Mexico</v>
      </c>
      <c r="C1970" s="59" t="s">
        <v>241</v>
      </c>
      <c r="D1970" s="60" t="s">
        <v>213</v>
      </c>
      <c r="E1970" s="61">
        <v>1216776.5633821872</v>
      </c>
    </row>
    <row r="1971" spans="1:5" x14ac:dyDescent="0.35">
      <c r="A1971" s="59" t="s">
        <v>80</v>
      </c>
      <c r="B1971" s="59" t="str">
        <f>+VLOOKUP(Tabla1[[#This Row],[Contrato]],H:I,2,0)</f>
        <v>Capricorn Energy Mexico</v>
      </c>
      <c r="C1971" s="59" t="s">
        <v>241</v>
      </c>
      <c r="D1971" s="60" t="s">
        <v>214</v>
      </c>
      <c r="E1971" s="61">
        <v>45421.644871177938</v>
      </c>
    </row>
    <row r="1972" spans="1:5" x14ac:dyDescent="0.35">
      <c r="A1972" s="59" t="s">
        <v>80</v>
      </c>
      <c r="B1972" s="59" t="str">
        <f>+VLOOKUP(Tabla1[[#This Row],[Contrato]],H:I,2,0)</f>
        <v>Capricorn Energy Mexico</v>
      </c>
      <c r="C1972" s="59" t="s">
        <v>241</v>
      </c>
      <c r="D1972" s="60" t="s">
        <v>215</v>
      </c>
      <c r="E1972" s="61">
        <v>117556.1442548371</v>
      </c>
    </row>
    <row r="1973" spans="1:5" x14ac:dyDescent="0.35">
      <c r="A1973" s="59" t="s">
        <v>80</v>
      </c>
      <c r="B1973" s="59" t="str">
        <f>+VLOOKUP(Tabla1[[#This Row],[Contrato]],H:I,2,0)</f>
        <v>Capricorn Energy Mexico</v>
      </c>
      <c r="C1973" s="59" t="s">
        <v>241</v>
      </c>
      <c r="D1973" s="60" t="s">
        <v>216</v>
      </c>
      <c r="E1973" s="61">
        <v>55077.913327034214</v>
      </c>
    </row>
    <row r="1974" spans="1:5" x14ac:dyDescent="0.35">
      <c r="A1974" s="59" t="s">
        <v>80</v>
      </c>
      <c r="B1974" s="59" t="str">
        <f>+VLOOKUP(Tabla1[[#This Row],[Contrato]],H:I,2,0)</f>
        <v>Capricorn Energy Mexico</v>
      </c>
      <c r="C1974" s="59" t="s">
        <v>241</v>
      </c>
      <c r="D1974" s="60" t="s">
        <v>217</v>
      </c>
      <c r="E1974" s="61">
        <v>3096505.2302049552</v>
      </c>
    </row>
    <row r="1975" spans="1:5" x14ac:dyDescent="0.35">
      <c r="A1975" s="59" t="s">
        <v>80</v>
      </c>
      <c r="B1975" s="59" t="str">
        <f>+VLOOKUP(Tabla1[[#This Row],[Contrato]],H:I,2,0)</f>
        <v>Capricorn Energy Mexico</v>
      </c>
      <c r="C1975" s="59" t="s">
        <v>241</v>
      </c>
      <c r="D1975" s="60" t="s">
        <v>218</v>
      </c>
      <c r="E1975" s="61">
        <v>1810030.8027987897</v>
      </c>
    </row>
    <row r="1976" spans="1:5" x14ac:dyDescent="0.35">
      <c r="A1976" s="59" t="s">
        <v>80</v>
      </c>
      <c r="B1976" s="59" t="str">
        <f>+VLOOKUP(Tabla1[[#This Row],[Contrato]],H:I,2,0)</f>
        <v>Capricorn Energy Mexico</v>
      </c>
      <c r="C1976" s="59" t="s">
        <v>241</v>
      </c>
      <c r="D1976" s="60" t="s">
        <v>219</v>
      </c>
      <c r="E1976" s="61">
        <v>456647.69489696005</v>
      </c>
    </row>
    <row r="1977" spans="1:5" x14ac:dyDescent="0.35">
      <c r="A1977" s="59" t="s">
        <v>80</v>
      </c>
      <c r="B1977" s="59" t="str">
        <f>+VLOOKUP(Tabla1[[#This Row],[Contrato]],H:I,2,0)</f>
        <v>Capricorn Energy Mexico</v>
      </c>
      <c r="C1977" s="59" t="s">
        <v>241</v>
      </c>
      <c r="D1977" s="60" t="s">
        <v>220</v>
      </c>
      <c r="E1977" s="61">
        <v>2908781.572432356</v>
      </c>
    </row>
    <row r="1978" spans="1:5" x14ac:dyDescent="0.35">
      <c r="A1978" s="59" t="s">
        <v>80</v>
      </c>
      <c r="B1978" s="59" t="str">
        <f>+VLOOKUP(Tabla1[[#This Row],[Contrato]],H:I,2,0)</f>
        <v>Capricorn Energy Mexico</v>
      </c>
      <c r="C1978" s="59" t="s">
        <v>241</v>
      </c>
      <c r="D1978" s="60" t="s">
        <v>240</v>
      </c>
      <c r="E1978" s="61">
        <v>1616887.9416716974</v>
      </c>
    </row>
    <row r="1979" spans="1:5" x14ac:dyDescent="0.35">
      <c r="A1979" s="59" t="s">
        <v>80</v>
      </c>
      <c r="B1979" s="59" t="str">
        <f>+VLOOKUP(Tabla1[[#This Row],[Contrato]],H:I,2,0)</f>
        <v>Capricorn Energy Mexico</v>
      </c>
      <c r="C1979" s="59" t="s">
        <v>241</v>
      </c>
      <c r="D1979" s="60" t="s">
        <v>259</v>
      </c>
      <c r="E1979" s="61">
        <v>2211765.3615576876</v>
      </c>
    </row>
    <row r="1980" spans="1:5" x14ac:dyDescent="0.35">
      <c r="A1980" s="59" t="s">
        <v>80</v>
      </c>
      <c r="B1980" s="59" t="str">
        <f>+VLOOKUP(Tabla1[[#This Row],[Contrato]],H:I,2,0)</f>
        <v>Capricorn Energy Mexico</v>
      </c>
      <c r="C1980" s="59" t="s">
        <v>241</v>
      </c>
      <c r="D1980" s="60" t="s">
        <v>260</v>
      </c>
      <c r="E1980" s="61">
        <v>4024993.6279050806</v>
      </c>
    </row>
    <row r="1981" spans="1:5" x14ac:dyDescent="0.35">
      <c r="A1981" s="59" t="s">
        <v>80</v>
      </c>
      <c r="B1981" s="59" t="str">
        <f>+VLOOKUP(Tabla1[[#This Row],[Contrato]],H:I,2,0)</f>
        <v>Capricorn Energy Mexico</v>
      </c>
      <c r="C1981" s="59" t="s">
        <v>241</v>
      </c>
      <c r="D1981" s="60" t="s">
        <v>267</v>
      </c>
      <c r="E1981" s="61">
        <v>10100625.172912763</v>
      </c>
    </row>
    <row r="1982" spans="1:5" x14ac:dyDescent="0.35">
      <c r="A1982" s="59" t="s">
        <v>80</v>
      </c>
      <c r="B1982" s="59" t="str">
        <f>+VLOOKUP(Tabla1[[#This Row],[Contrato]],H:I,2,0)</f>
        <v>Capricorn Energy Mexico</v>
      </c>
      <c r="C1982" s="59" t="s">
        <v>241</v>
      </c>
      <c r="D1982" s="60" t="s">
        <v>280</v>
      </c>
      <c r="E1982" s="61">
        <v>17364590.822913166</v>
      </c>
    </row>
    <row r="1983" spans="1:5" x14ac:dyDescent="0.35">
      <c r="A1983" s="59" t="s">
        <v>130</v>
      </c>
      <c r="B1983" s="59" t="str">
        <f>+VLOOKUP(Tabla1[[#This Row],[Contrato]],H:I,2,0)</f>
        <v>Pantera Exploración y Producción 2.2</v>
      </c>
      <c r="C1983" s="59" t="s">
        <v>241</v>
      </c>
      <c r="D1983" s="60" t="s">
        <v>203</v>
      </c>
      <c r="E1983" s="61">
        <v>8800</v>
      </c>
    </row>
    <row r="1984" spans="1:5" x14ac:dyDescent="0.35">
      <c r="A1984" s="59" t="s">
        <v>130</v>
      </c>
      <c r="B1984" s="59" t="str">
        <f>+VLOOKUP(Tabla1[[#This Row],[Contrato]],H:I,2,0)</f>
        <v>Pantera Exploración y Producción 2.2</v>
      </c>
      <c r="C1984" s="59" t="s">
        <v>241</v>
      </c>
      <c r="D1984" s="60" t="s">
        <v>204</v>
      </c>
      <c r="E1984" s="61">
        <v>3300</v>
      </c>
    </row>
    <row r="1985" spans="1:5" x14ac:dyDescent="0.35">
      <c r="A1985" s="59" t="s">
        <v>130</v>
      </c>
      <c r="B1985" s="59" t="str">
        <f>+VLOOKUP(Tabla1[[#This Row],[Contrato]],H:I,2,0)</f>
        <v>Pantera Exploración y Producción 2.2</v>
      </c>
      <c r="C1985" s="59" t="s">
        <v>241</v>
      </c>
      <c r="D1985" s="60" t="s">
        <v>205</v>
      </c>
      <c r="E1985" s="61">
        <v>17422</v>
      </c>
    </row>
    <row r="1986" spans="1:5" x14ac:dyDescent="0.35">
      <c r="A1986" s="59" t="s">
        <v>130</v>
      </c>
      <c r="B1986" s="59" t="str">
        <f>+VLOOKUP(Tabla1[[#This Row],[Contrato]],H:I,2,0)</f>
        <v>Pantera Exploración y Producción 2.2</v>
      </c>
      <c r="C1986" s="59" t="s">
        <v>241</v>
      </c>
      <c r="D1986" s="60" t="s">
        <v>206</v>
      </c>
      <c r="E1986" s="61">
        <v>7321.9449761376109</v>
      </c>
    </row>
    <row r="1987" spans="1:5" x14ac:dyDescent="0.35">
      <c r="A1987" s="59" t="s">
        <v>130</v>
      </c>
      <c r="B1987" s="59" t="str">
        <f>+VLOOKUP(Tabla1[[#This Row],[Contrato]],H:I,2,0)</f>
        <v>Pantera Exploración y Producción 2.2</v>
      </c>
      <c r="C1987" s="59" t="s">
        <v>241</v>
      </c>
      <c r="D1987" s="60" t="s">
        <v>207</v>
      </c>
      <c r="E1987" s="61">
        <v>12485.355237312251</v>
      </c>
    </row>
    <row r="1988" spans="1:5" x14ac:dyDescent="0.35">
      <c r="A1988" s="59" t="s">
        <v>130</v>
      </c>
      <c r="B1988" s="59" t="str">
        <f>+VLOOKUP(Tabla1[[#This Row],[Contrato]],H:I,2,0)</f>
        <v>Pantera Exploración y Producción 2.2</v>
      </c>
      <c r="C1988" s="59" t="s">
        <v>241</v>
      </c>
      <c r="D1988" s="60" t="s">
        <v>208</v>
      </c>
      <c r="E1988" s="61">
        <v>5046.567686338065</v>
      </c>
    </row>
    <row r="1989" spans="1:5" x14ac:dyDescent="0.35">
      <c r="A1989" s="59" t="s">
        <v>130</v>
      </c>
      <c r="B1989" s="59" t="str">
        <f>+VLOOKUP(Tabla1[[#This Row],[Contrato]],H:I,2,0)</f>
        <v>Pantera Exploración y Producción 2.2</v>
      </c>
      <c r="C1989" s="59" t="s">
        <v>241</v>
      </c>
      <c r="D1989" s="60" t="s">
        <v>209</v>
      </c>
      <c r="E1989" s="61">
        <v>1702.7156541080874</v>
      </c>
    </row>
    <row r="1990" spans="1:5" x14ac:dyDescent="0.35">
      <c r="A1990" s="59" t="s">
        <v>130</v>
      </c>
      <c r="B1990" s="59" t="str">
        <f>+VLOOKUP(Tabla1[[#This Row],[Contrato]],H:I,2,0)</f>
        <v>Pantera Exploración y Producción 2.2</v>
      </c>
      <c r="C1990" s="59" t="s">
        <v>241</v>
      </c>
      <c r="D1990" s="60" t="s">
        <v>210</v>
      </c>
      <c r="E1990" s="61">
        <v>1893.8848908532666</v>
      </c>
    </row>
    <row r="1991" spans="1:5" x14ac:dyDescent="0.35">
      <c r="A1991" s="59" t="s">
        <v>130</v>
      </c>
      <c r="B1991" s="59" t="str">
        <f>+VLOOKUP(Tabla1[[#This Row],[Contrato]],H:I,2,0)</f>
        <v>Pantera Exploración y Producción 2.2</v>
      </c>
      <c r="C1991" s="59" t="s">
        <v>241</v>
      </c>
      <c r="D1991" s="60" t="s">
        <v>211</v>
      </c>
      <c r="E1991" s="61">
        <v>18886.290594101287</v>
      </c>
    </row>
    <row r="1992" spans="1:5" x14ac:dyDescent="0.35">
      <c r="A1992" s="59" t="s">
        <v>130</v>
      </c>
      <c r="B1992" s="59" t="str">
        <f>+VLOOKUP(Tabla1[[#This Row],[Contrato]],H:I,2,0)</f>
        <v>Pantera Exploración y Producción 2.2</v>
      </c>
      <c r="C1992" s="59" t="s">
        <v>241</v>
      </c>
      <c r="D1992" s="60" t="s">
        <v>212</v>
      </c>
      <c r="E1992" s="61">
        <v>2940.6865455913435</v>
      </c>
    </row>
    <row r="1993" spans="1:5" x14ac:dyDescent="0.35">
      <c r="A1993" s="59" t="s">
        <v>130</v>
      </c>
      <c r="B1993" s="59" t="str">
        <f>+VLOOKUP(Tabla1[[#This Row],[Contrato]],H:I,2,0)</f>
        <v>Pantera Exploración y Producción 2.2</v>
      </c>
      <c r="C1993" s="59" t="s">
        <v>241</v>
      </c>
      <c r="D1993" s="60" t="s">
        <v>213</v>
      </c>
      <c r="E1993" s="61">
        <v>8085.1481508976385</v>
      </c>
    </row>
    <row r="1994" spans="1:5" x14ac:dyDescent="0.35">
      <c r="A1994" s="59" t="s">
        <v>130</v>
      </c>
      <c r="B1994" s="59" t="str">
        <f>+VLOOKUP(Tabla1[[#This Row],[Contrato]],H:I,2,0)</f>
        <v>Pantera Exploración y Producción 2.2</v>
      </c>
      <c r="C1994" s="59" t="s">
        <v>241</v>
      </c>
      <c r="D1994" s="60" t="s">
        <v>214</v>
      </c>
      <c r="E1994" s="61">
        <v>7062.9311133757765</v>
      </c>
    </row>
    <row r="1995" spans="1:5" x14ac:dyDescent="0.35">
      <c r="A1995" s="59" t="s">
        <v>130</v>
      </c>
      <c r="B1995" s="59" t="str">
        <f>+VLOOKUP(Tabla1[[#This Row],[Contrato]],H:I,2,0)</f>
        <v>Pantera Exploración y Producción 2.2</v>
      </c>
      <c r="C1995" s="59" t="s">
        <v>241</v>
      </c>
      <c r="D1995" s="60" t="s">
        <v>215</v>
      </c>
      <c r="E1995" s="61">
        <v>243.72075310379645</v>
      </c>
    </row>
    <row r="1996" spans="1:5" x14ac:dyDescent="0.35">
      <c r="A1996" s="59" t="s">
        <v>130</v>
      </c>
      <c r="B1996" s="59" t="str">
        <f>+VLOOKUP(Tabla1[[#This Row],[Contrato]],H:I,2,0)</f>
        <v>Pantera Exploración y Producción 2.2</v>
      </c>
      <c r="C1996" s="59" t="s">
        <v>241</v>
      </c>
      <c r="D1996" s="60" t="s">
        <v>217</v>
      </c>
      <c r="E1996" s="61">
        <v>12783.619213872897</v>
      </c>
    </row>
    <row r="1997" spans="1:5" x14ac:dyDescent="0.35">
      <c r="A1997" s="59" t="s">
        <v>130</v>
      </c>
      <c r="B1997" s="59" t="str">
        <f>+VLOOKUP(Tabla1[[#This Row],[Contrato]],H:I,2,0)</f>
        <v>Pantera Exploración y Producción 2.2</v>
      </c>
      <c r="C1997" s="59" t="s">
        <v>241</v>
      </c>
      <c r="D1997" s="60" t="s">
        <v>218</v>
      </c>
      <c r="E1997" s="61">
        <v>30091.619824102727</v>
      </c>
    </row>
    <row r="1998" spans="1:5" x14ac:dyDescent="0.35">
      <c r="A1998" s="59" t="s">
        <v>130</v>
      </c>
      <c r="B1998" s="59" t="str">
        <f>+VLOOKUP(Tabla1[[#This Row],[Contrato]],H:I,2,0)</f>
        <v>Pantera Exploración y Producción 2.2</v>
      </c>
      <c r="C1998" s="59" t="s">
        <v>241</v>
      </c>
      <c r="D1998" s="60" t="s">
        <v>219</v>
      </c>
      <c r="E1998" s="61">
        <v>10409.241717044395</v>
      </c>
    </row>
    <row r="1999" spans="1:5" x14ac:dyDescent="0.35">
      <c r="A1999" s="59" t="s">
        <v>130</v>
      </c>
      <c r="B1999" s="59" t="str">
        <f>+VLOOKUP(Tabla1[[#This Row],[Contrato]],H:I,2,0)</f>
        <v>Pantera Exploración y Producción 2.2</v>
      </c>
      <c r="C1999" s="59" t="s">
        <v>241</v>
      </c>
      <c r="D1999" s="60" t="s">
        <v>220</v>
      </c>
      <c r="E1999" s="61">
        <v>24728.58893009197</v>
      </c>
    </row>
    <row r="2000" spans="1:5" x14ac:dyDescent="0.35">
      <c r="A2000" s="59" t="s">
        <v>130</v>
      </c>
      <c r="B2000" s="59" t="str">
        <f>+VLOOKUP(Tabla1[[#This Row],[Contrato]],H:I,2,0)</f>
        <v>Pantera Exploración y Producción 2.2</v>
      </c>
      <c r="C2000" s="59" t="s">
        <v>241</v>
      </c>
      <c r="D2000" s="60" t="s">
        <v>240</v>
      </c>
      <c r="E2000" s="61">
        <v>18476.108897492057</v>
      </c>
    </row>
    <row r="2001" spans="1:5" x14ac:dyDescent="0.35">
      <c r="A2001" s="59" t="s">
        <v>130</v>
      </c>
      <c r="B2001" s="59" t="str">
        <f>+VLOOKUP(Tabla1[[#This Row],[Contrato]],H:I,2,0)</f>
        <v>Pantera Exploración y Producción 2.2</v>
      </c>
      <c r="C2001" s="59" t="s">
        <v>241</v>
      </c>
      <c r="D2001" s="60" t="s">
        <v>259</v>
      </c>
      <c r="E2001" s="61">
        <v>17888.952387931313</v>
      </c>
    </row>
    <row r="2002" spans="1:5" x14ac:dyDescent="0.35">
      <c r="A2002" s="59" t="s">
        <v>130</v>
      </c>
      <c r="B2002" s="59" t="str">
        <f>+VLOOKUP(Tabla1[[#This Row],[Contrato]],H:I,2,0)</f>
        <v>Pantera Exploración y Producción 2.2</v>
      </c>
      <c r="C2002" s="59" t="s">
        <v>241</v>
      </c>
      <c r="D2002" s="60" t="s">
        <v>260</v>
      </c>
      <c r="E2002" s="61">
        <v>4750.6699969013644</v>
      </c>
    </row>
    <row r="2003" spans="1:5" x14ac:dyDescent="0.35">
      <c r="A2003" s="59" t="s">
        <v>130</v>
      </c>
      <c r="B2003" s="59" t="str">
        <f>+VLOOKUP(Tabla1[[#This Row],[Contrato]],H:I,2,0)</f>
        <v>Pantera Exploración y Producción 2.2</v>
      </c>
      <c r="C2003" s="59" t="s">
        <v>241</v>
      </c>
      <c r="D2003" s="60" t="s">
        <v>267</v>
      </c>
      <c r="E2003" s="61">
        <v>29514.616128025129</v>
      </c>
    </row>
    <row r="2004" spans="1:5" x14ac:dyDescent="0.35">
      <c r="A2004" s="59" t="s">
        <v>130</v>
      </c>
      <c r="B2004" s="59" t="str">
        <f>+VLOOKUP(Tabla1[[#This Row],[Contrato]],H:I,2,0)</f>
        <v>Pantera Exploración y Producción 2.2</v>
      </c>
      <c r="C2004" s="59" t="s">
        <v>241</v>
      </c>
      <c r="D2004" s="60" t="s">
        <v>280</v>
      </c>
      <c r="E2004" s="61">
        <v>35915.101902754948</v>
      </c>
    </row>
    <row r="2005" spans="1:5" x14ac:dyDescent="0.35">
      <c r="A2005" s="59" t="s">
        <v>63</v>
      </c>
      <c r="B2005" s="59" t="str">
        <f>+VLOOKUP(Tabla1[[#This Row],[Contrato]],H:I,2,0)</f>
        <v>Pantera Exploración y Producción 2.2</v>
      </c>
      <c r="C2005" s="59" t="s">
        <v>241</v>
      </c>
      <c r="D2005" s="60" t="s">
        <v>216</v>
      </c>
      <c r="E2005" s="61">
        <v>647.68179885179666</v>
      </c>
    </row>
    <row r="2006" spans="1:5" x14ac:dyDescent="0.35">
      <c r="A2006" s="59" t="s">
        <v>63</v>
      </c>
      <c r="B2006" s="59" t="str">
        <f>+VLOOKUP(Tabla1[[#This Row],[Contrato]],H:I,2,0)</f>
        <v>Pantera Exploración y Producción 2.2</v>
      </c>
      <c r="C2006" s="59" t="s">
        <v>241</v>
      </c>
      <c r="D2006" s="60" t="s">
        <v>217</v>
      </c>
      <c r="E2006" s="61">
        <v>12697.019955244612</v>
      </c>
    </row>
    <row r="2007" spans="1:5" x14ac:dyDescent="0.35">
      <c r="A2007" s="59" t="s">
        <v>63</v>
      </c>
      <c r="B2007" s="59" t="str">
        <f>+VLOOKUP(Tabla1[[#This Row],[Contrato]],H:I,2,0)</f>
        <v>Pantera Exploración y Producción 2.2</v>
      </c>
      <c r="C2007" s="59" t="s">
        <v>241</v>
      </c>
      <c r="D2007" s="60" t="s">
        <v>218</v>
      </c>
      <c r="E2007" s="61">
        <v>20007.522438174092</v>
      </c>
    </row>
    <row r="2008" spans="1:5" x14ac:dyDescent="0.35">
      <c r="A2008" s="59" t="s">
        <v>63</v>
      </c>
      <c r="B2008" s="59" t="str">
        <f>+VLOOKUP(Tabla1[[#This Row],[Contrato]],H:I,2,0)</f>
        <v>Pantera Exploración y Producción 2.2</v>
      </c>
      <c r="C2008" s="59" t="s">
        <v>241</v>
      </c>
      <c r="D2008" s="60" t="s">
        <v>219</v>
      </c>
      <c r="E2008" s="61">
        <v>10717.513646756219</v>
      </c>
    </row>
    <row r="2009" spans="1:5" x14ac:dyDescent="0.35">
      <c r="A2009" s="59" t="s">
        <v>63</v>
      </c>
      <c r="B2009" s="59" t="str">
        <f>+VLOOKUP(Tabla1[[#This Row],[Contrato]],H:I,2,0)</f>
        <v>Pantera Exploración y Producción 2.2</v>
      </c>
      <c r="C2009" s="59" t="s">
        <v>241</v>
      </c>
      <c r="D2009" s="60" t="s">
        <v>220</v>
      </c>
      <c r="E2009" s="61">
        <v>24646.449516673234</v>
      </c>
    </row>
    <row r="2010" spans="1:5" x14ac:dyDescent="0.35">
      <c r="A2010" s="59" t="s">
        <v>63</v>
      </c>
      <c r="B2010" s="59" t="str">
        <f>+VLOOKUP(Tabla1[[#This Row],[Contrato]],H:I,2,0)</f>
        <v>Pantera Exploración y Producción 2.2</v>
      </c>
      <c r="C2010" s="59" t="s">
        <v>241</v>
      </c>
      <c r="D2010" s="60" t="s">
        <v>240</v>
      </c>
      <c r="E2010" s="61">
        <v>37516.374718938256</v>
      </c>
    </row>
    <row r="2011" spans="1:5" x14ac:dyDescent="0.35">
      <c r="A2011" s="59" t="s">
        <v>63</v>
      </c>
      <c r="B2011" s="59" t="str">
        <f>+VLOOKUP(Tabla1[[#This Row],[Contrato]],H:I,2,0)</f>
        <v>Pantera Exploración y Producción 2.2</v>
      </c>
      <c r="C2011" s="59" t="s">
        <v>241</v>
      </c>
      <c r="D2011" s="60" t="s">
        <v>259</v>
      </c>
      <c r="E2011" s="61">
        <v>22918.616109326624</v>
      </c>
    </row>
    <row r="2012" spans="1:5" x14ac:dyDescent="0.35">
      <c r="A2012" s="59" t="s">
        <v>63</v>
      </c>
      <c r="B2012" s="59" t="str">
        <f>+VLOOKUP(Tabla1[[#This Row],[Contrato]],H:I,2,0)</f>
        <v>Pantera Exploración y Producción 2.2</v>
      </c>
      <c r="C2012" s="59" t="s">
        <v>241</v>
      </c>
      <c r="D2012" s="60" t="s">
        <v>260</v>
      </c>
      <c r="E2012" s="61">
        <v>19692.648354938396</v>
      </c>
    </row>
    <row r="2013" spans="1:5" x14ac:dyDescent="0.35">
      <c r="A2013" s="59" t="s">
        <v>63</v>
      </c>
      <c r="B2013" s="59" t="str">
        <f>+VLOOKUP(Tabla1[[#This Row],[Contrato]],H:I,2,0)</f>
        <v>Pantera Exploración y Producción 2.2</v>
      </c>
      <c r="C2013" s="59" t="s">
        <v>241</v>
      </c>
      <c r="D2013" s="60" t="s">
        <v>267</v>
      </c>
      <c r="E2013" s="61">
        <v>16533.766506343356</v>
      </c>
    </row>
    <row r="2014" spans="1:5" x14ac:dyDescent="0.35">
      <c r="A2014" s="59" t="s">
        <v>63</v>
      </c>
      <c r="B2014" s="59" t="str">
        <f>+VLOOKUP(Tabla1[[#This Row],[Contrato]],H:I,2,0)</f>
        <v>Pantera Exploración y Producción 2.2</v>
      </c>
      <c r="C2014" s="59" t="s">
        <v>241</v>
      </c>
      <c r="D2014" s="60" t="s">
        <v>280</v>
      </c>
      <c r="E2014" s="61">
        <v>45667.49434649157</v>
      </c>
    </row>
    <row r="2015" spans="1:5" x14ac:dyDescent="0.35">
      <c r="A2015" s="59" t="s">
        <v>64</v>
      </c>
      <c r="B2015" s="59" t="str">
        <f>+VLOOKUP(Tabla1[[#This Row],[Contrato]],H:I,2,0)</f>
        <v>Pantera Exploración y Producción 2.2</v>
      </c>
      <c r="C2015" s="59" t="s">
        <v>241</v>
      </c>
      <c r="D2015" s="60" t="s">
        <v>216</v>
      </c>
      <c r="E2015" s="61">
        <v>699.73474378056551</v>
      </c>
    </row>
    <row r="2016" spans="1:5" x14ac:dyDescent="0.35">
      <c r="A2016" s="59" t="s">
        <v>64</v>
      </c>
      <c r="B2016" s="59" t="str">
        <f>+VLOOKUP(Tabla1[[#This Row],[Contrato]],H:I,2,0)</f>
        <v>Pantera Exploración y Producción 2.2</v>
      </c>
      <c r="C2016" s="59" t="s">
        <v>241</v>
      </c>
      <c r="D2016" s="60" t="s">
        <v>217</v>
      </c>
      <c r="E2016" s="61">
        <v>10620.216498729716</v>
      </c>
    </row>
    <row r="2017" spans="1:5" x14ac:dyDescent="0.35">
      <c r="A2017" s="59" t="s">
        <v>64</v>
      </c>
      <c r="B2017" s="59" t="str">
        <f>+VLOOKUP(Tabla1[[#This Row],[Contrato]],H:I,2,0)</f>
        <v>Pantera Exploración y Producción 2.2</v>
      </c>
      <c r="C2017" s="59" t="s">
        <v>241</v>
      </c>
      <c r="D2017" s="60" t="s">
        <v>218</v>
      </c>
      <c r="E2017" s="61">
        <v>18312.711921620776</v>
      </c>
    </row>
    <row r="2018" spans="1:5" x14ac:dyDescent="0.35">
      <c r="A2018" s="59" t="s">
        <v>64</v>
      </c>
      <c r="B2018" s="59" t="str">
        <f>+VLOOKUP(Tabla1[[#This Row],[Contrato]],H:I,2,0)</f>
        <v>Pantera Exploración y Producción 2.2</v>
      </c>
      <c r="C2018" s="59" t="s">
        <v>241</v>
      </c>
      <c r="D2018" s="60" t="s">
        <v>219</v>
      </c>
      <c r="E2018" s="61">
        <v>10431.884602342383</v>
      </c>
    </row>
    <row r="2019" spans="1:5" x14ac:dyDescent="0.35">
      <c r="A2019" s="59" t="s">
        <v>64</v>
      </c>
      <c r="B2019" s="59" t="str">
        <f>+VLOOKUP(Tabla1[[#This Row],[Contrato]],H:I,2,0)</f>
        <v>Pantera Exploración y Producción 2.2</v>
      </c>
      <c r="C2019" s="59" t="s">
        <v>241</v>
      </c>
      <c r="D2019" s="60" t="s">
        <v>220</v>
      </c>
      <c r="E2019" s="61">
        <v>25020.342622550063</v>
      </c>
    </row>
    <row r="2020" spans="1:5" x14ac:dyDescent="0.35">
      <c r="A2020" s="59" t="s">
        <v>64</v>
      </c>
      <c r="B2020" s="59" t="str">
        <f>+VLOOKUP(Tabla1[[#This Row],[Contrato]],H:I,2,0)</f>
        <v>Pantera Exploración y Producción 2.2</v>
      </c>
      <c r="C2020" s="59" t="s">
        <v>241</v>
      </c>
      <c r="D2020" s="60" t="s">
        <v>240</v>
      </c>
      <c r="E2020" s="61">
        <v>18246.297165464639</v>
      </c>
    </row>
    <row r="2021" spans="1:5" x14ac:dyDescent="0.35">
      <c r="A2021" s="59" t="s">
        <v>64</v>
      </c>
      <c r="B2021" s="59" t="str">
        <f>+VLOOKUP(Tabla1[[#This Row],[Contrato]],H:I,2,0)</f>
        <v>Pantera Exploración y Producción 2.2</v>
      </c>
      <c r="C2021" s="59" t="s">
        <v>241</v>
      </c>
      <c r="D2021" s="60" t="s">
        <v>259</v>
      </c>
      <c r="E2021" s="61">
        <v>17142.420195091647</v>
      </c>
    </row>
    <row r="2022" spans="1:5" x14ac:dyDescent="0.35">
      <c r="A2022" s="59" t="s">
        <v>64</v>
      </c>
      <c r="B2022" s="59" t="str">
        <f>+VLOOKUP(Tabla1[[#This Row],[Contrato]],H:I,2,0)</f>
        <v>Pantera Exploración y Producción 2.2</v>
      </c>
      <c r="C2022" s="59" t="s">
        <v>241</v>
      </c>
      <c r="D2022" s="60" t="s">
        <v>260</v>
      </c>
      <c r="E2022" s="61">
        <v>20558.18512541732</v>
      </c>
    </row>
    <row r="2023" spans="1:5" x14ac:dyDescent="0.35">
      <c r="A2023" s="59" t="s">
        <v>64</v>
      </c>
      <c r="B2023" s="59" t="str">
        <f>+VLOOKUP(Tabla1[[#This Row],[Contrato]],H:I,2,0)</f>
        <v>Pantera Exploración y Producción 2.2</v>
      </c>
      <c r="C2023" s="59" t="s">
        <v>241</v>
      </c>
      <c r="D2023" s="60" t="s">
        <v>267</v>
      </c>
      <c r="E2023" s="61">
        <v>16635.667136497501</v>
      </c>
    </row>
    <row r="2024" spans="1:5" x14ac:dyDescent="0.35">
      <c r="A2024" s="59" t="s">
        <v>64</v>
      </c>
      <c r="B2024" s="59" t="str">
        <f>+VLOOKUP(Tabla1[[#This Row],[Contrato]],H:I,2,0)</f>
        <v>Pantera Exploración y Producción 2.2</v>
      </c>
      <c r="C2024" s="59" t="s">
        <v>241</v>
      </c>
      <c r="D2024" s="60" t="s">
        <v>280</v>
      </c>
      <c r="E2024" s="61">
        <v>42463.031829641201</v>
      </c>
    </row>
    <row r="2025" spans="1:5" x14ac:dyDescent="0.35">
      <c r="A2025" s="59" t="s">
        <v>65</v>
      </c>
      <c r="B2025" s="59" t="str">
        <f>+VLOOKUP(Tabla1[[#This Row],[Contrato]],H:I,2,0)</f>
        <v>Pantera Exploración y Producción 2.2</v>
      </c>
      <c r="C2025" s="59" t="s">
        <v>241</v>
      </c>
      <c r="D2025" s="60" t="s">
        <v>202</v>
      </c>
      <c r="E2025" s="61">
        <v>881.82310372554264</v>
      </c>
    </row>
    <row r="2026" spans="1:5" x14ac:dyDescent="0.35">
      <c r="A2026" s="59" t="s">
        <v>65</v>
      </c>
      <c r="B2026" s="59" t="str">
        <f>+VLOOKUP(Tabla1[[#This Row],[Contrato]],H:I,2,0)</f>
        <v>Pantera Exploración y Producción 2.2</v>
      </c>
      <c r="C2026" s="59" t="s">
        <v>241</v>
      </c>
      <c r="D2026" s="60" t="s">
        <v>205</v>
      </c>
      <c r="E2026" s="61">
        <v>17453.22520560538</v>
      </c>
    </row>
    <row r="2027" spans="1:5" x14ac:dyDescent="0.35">
      <c r="A2027" s="59" t="s">
        <v>65</v>
      </c>
      <c r="B2027" s="59" t="str">
        <f>+VLOOKUP(Tabla1[[#This Row],[Contrato]],H:I,2,0)</f>
        <v>Pantera Exploración y Producción 2.2</v>
      </c>
      <c r="C2027" s="59" t="s">
        <v>241</v>
      </c>
      <c r="D2027" s="60" t="s">
        <v>206</v>
      </c>
      <c r="E2027" s="61">
        <v>4715.2422684720614</v>
      </c>
    </row>
    <row r="2028" spans="1:5" x14ac:dyDescent="0.35">
      <c r="A2028" s="59" t="s">
        <v>65</v>
      </c>
      <c r="B2028" s="59" t="str">
        <f>+VLOOKUP(Tabla1[[#This Row],[Contrato]],H:I,2,0)</f>
        <v>Pantera Exploración y Producción 2.2</v>
      </c>
      <c r="C2028" s="59" t="s">
        <v>241</v>
      </c>
      <c r="D2028" s="60" t="s">
        <v>207</v>
      </c>
      <c r="E2028" s="61">
        <v>11080.945783526478</v>
      </c>
    </row>
    <row r="2029" spans="1:5" x14ac:dyDescent="0.35">
      <c r="A2029" s="59" t="s">
        <v>65</v>
      </c>
      <c r="B2029" s="59" t="str">
        <f>+VLOOKUP(Tabla1[[#This Row],[Contrato]],H:I,2,0)</f>
        <v>Pantera Exploración y Producción 2.2</v>
      </c>
      <c r="C2029" s="59" t="s">
        <v>241</v>
      </c>
      <c r="D2029" s="60" t="s">
        <v>208</v>
      </c>
      <c r="E2029" s="61">
        <v>2085.1752917612298</v>
      </c>
    </row>
    <row r="2030" spans="1:5" x14ac:dyDescent="0.35">
      <c r="A2030" s="59" t="s">
        <v>65</v>
      </c>
      <c r="B2030" s="59" t="str">
        <f>+VLOOKUP(Tabla1[[#This Row],[Contrato]],H:I,2,0)</f>
        <v>Pantera Exploración y Producción 2.2</v>
      </c>
      <c r="C2030" s="59" t="s">
        <v>241</v>
      </c>
      <c r="D2030" s="60" t="s">
        <v>209</v>
      </c>
      <c r="E2030" s="61">
        <v>371.42254465959422</v>
      </c>
    </row>
    <row r="2031" spans="1:5" x14ac:dyDescent="0.35">
      <c r="A2031" s="59" t="s">
        <v>65</v>
      </c>
      <c r="B2031" s="59" t="str">
        <f>+VLOOKUP(Tabla1[[#This Row],[Contrato]],H:I,2,0)</f>
        <v>Pantera Exploración y Producción 2.2</v>
      </c>
      <c r="C2031" s="59" t="s">
        <v>241</v>
      </c>
      <c r="D2031" s="60" t="s">
        <v>210</v>
      </c>
      <c r="E2031" s="61">
        <v>9588.9693337590707</v>
      </c>
    </row>
    <row r="2032" spans="1:5" x14ac:dyDescent="0.35">
      <c r="A2032" s="59" t="s">
        <v>65</v>
      </c>
      <c r="B2032" s="59" t="str">
        <f>+VLOOKUP(Tabla1[[#This Row],[Contrato]],H:I,2,0)</f>
        <v>Pantera Exploración y Producción 2.2</v>
      </c>
      <c r="C2032" s="59" t="s">
        <v>241</v>
      </c>
      <c r="D2032" s="60" t="s">
        <v>211</v>
      </c>
      <c r="E2032" s="61">
        <v>10455.367989843651</v>
      </c>
    </row>
    <row r="2033" spans="1:5" x14ac:dyDescent="0.35">
      <c r="A2033" s="59" t="s">
        <v>65</v>
      </c>
      <c r="B2033" s="59" t="str">
        <f>+VLOOKUP(Tabla1[[#This Row],[Contrato]],H:I,2,0)</f>
        <v>Pantera Exploración y Producción 2.2</v>
      </c>
      <c r="C2033" s="59" t="s">
        <v>241</v>
      </c>
      <c r="D2033" s="60" t="s">
        <v>212</v>
      </c>
      <c r="E2033" s="61">
        <v>61793.694957809748</v>
      </c>
    </row>
    <row r="2034" spans="1:5" x14ac:dyDescent="0.35">
      <c r="A2034" s="59" t="s">
        <v>65</v>
      </c>
      <c r="B2034" s="59" t="str">
        <f>+VLOOKUP(Tabla1[[#This Row],[Contrato]],H:I,2,0)</f>
        <v>Pantera Exploración y Producción 2.2</v>
      </c>
      <c r="C2034" s="59" t="s">
        <v>241</v>
      </c>
      <c r="D2034" s="60" t="s">
        <v>213</v>
      </c>
      <c r="E2034" s="61">
        <v>2313.4314276413902</v>
      </c>
    </row>
    <row r="2035" spans="1:5" x14ac:dyDescent="0.35">
      <c r="A2035" s="59" t="s">
        <v>65</v>
      </c>
      <c r="B2035" s="59" t="str">
        <f>+VLOOKUP(Tabla1[[#This Row],[Contrato]],H:I,2,0)</f>
        <v>Pantera Exploración y Producción 2.2</v>
      </c>
      <c r="C2035" s="59" t="s">
        <v>241</v>
      </c>
      <c r="D2035" s="60" t="s">
        <v>214</v>
      </c>
      <c r="E2035" s="61">
        <v>404.66493842799105</v>
      </c>
    </row>
    <row r="2036" spans="1:5" x14ac:dyDescent="0.35">
      <c r="A2036" s="59" t="s">
        <v>65</v>
      </c>
      <c r="B2036" s="59" t="str">
        <f>+VLOOKUP(Tabla1[[#This Row],[Contrato]],H:I,2,0)</f>
        <v>Pantera Exploración y Producción 2.2</v>
      </c>
      <c r="C2036" s="59" t="s">
        <v>241</v>
      </c>
      <c r="D2036" s="60" t="s">
        <v>215</v>
      </c>
      <c r="E2036" s="61">
        <v>470.98886571491471</v>
      </c>
    </row>
    <row r="2037" spans="1:5" x14ac:dyDescent="0.35">
      <c r="A2037" s="59" t="s">
        <v>65</v>
      </c>
      <c r="B2037" s="59" t="str">
        <f>+VLOOKUP(Tabla1[[#This Row],[Contrato]],H:I,2,0)</f>
        <v>Pantera Exploración y Producción 2.2</v>
      </c>
      <c r="C2037" s="59" t="s">
        <v>241</v>
      </c>
      <c r="D2037" s="60" t="s">
        <v>216</v>
      </c>
      <c r="E2037" s="61">
        <v>15438.683215267869</v>
      </c>
    </row>
    <row r="2038" spans="1:5" x14ac:dyDescent="0.35">
      <c r="A2038" s="59" t="s">
        <v>65</v>
      </c>
      <c r="B2038" s="59" t="str">
        <f>+VLOOKUP(Tabla1[[#This Row],[Contrato]],H:I,2,0)</f>
        <v>Pantera Exploración y Producción 2.2</v>
      </c>
      <c r="C2038" s="59" t="s">
        <v>241</v>
      </c>
      <c r="D2038" s="60" t="s">
        <v>217</v>
      </c>
      <c r="E2038" s="61">
        <v>3484.1944895217407</v>
      </c>
    </row>
    <row r="2039" spans="1:5" x14ac:dyDescent="0.35">
      <c r="A2039" s="59" t="s">
        <v>65</v>
      </c>
      <c r="B2039" s="59" t="str">
        <f>+VLOOKUP(Tabla1[[#This Row],[Contrato]],H:I,2,0)</f>
        <v>Pantera Exploración y Producción 2.2</v>
      </c>
      <c r="C2039" s="59" t="s">
        <v>241</v>
      </c>
      <c r="D2039" s="60" t="s">
        <v>218</v>
      </c>
      <c r="E2039" s="61">
        <v>15.200551782682513</v>
      </c>
    </row>
    <row r="2040" spans="1:5" x14ac:dyDescent="0.35">
      <c r="A2040" s="59" t="s">
        <v>65</v>
      </c>
      <c r="B2040" s="59" t="str">
        <f>+VLOOKUP(Tabla1[[#This Row],[Contrato]],H:I,2,0)</f>
        <v>Pantera Exploración y Producción 2.2</v>
      </c>
      <c r="C2040" s="59" t="s">
        <v>241</v>
      </c>
      <c r="D2040" s="60" t="s">
        <v>219</v>
      </c>
      <c r="E2040" s="61">
        <v>14634.136646440296</v>
      </c>
    </row>
    <row r="2041" spans="1:5" x14ac:dyDescent="0.35">
      <c r="A2041" s="59" t="s">
        <v>65</v>
      </c>
      <c r="B2041" s="59" t="str">
        <f>+VLOOKUP(Tabla1[[#This Row],[Contrato]],H:I,2,0)</f>
        <v>Pantera Exploración y Producción 2.2</v>
      </c>
      <c r="C2041" s="59" t="s">
        <v>241</v>
      </c>
      <c r="D2041" s="60" t="s">
        <v>220</v>
      </c>
      <c r="E2041" s="61">
        <v>2045</v>
      </c>
    </row>
    <row r="2042" spans="1:5" x14ac:dyDescent="0.35">
      <c r="A2042" s="59" t="s">
        <v>65</v>
      </c>
      <c r="B2042" s="59" t="str">
        <f>+VLOOKUP(Tabla1[[#This Row],[Contrato]],H:I,2,0)</f>
        <v>Pantera Exploración y Producción 2.2</v>
      </c>
      <c r="C2042" s="59" t="s">
        <v>241</v>
      </c>
      <c r="D2042" s="60" t="s">
        <v>240</v>
      </c>
      <c r="E2042" s="61">
        <v>3881.027354042868</v>
      </c>
    </row>
    <row r="2043" spans="1:5" x14ac:dyDescent="0.35">
      <c r="A2043" s="59" t="s">
        <v>65</v>
      </c>
      <c r="B2043" s="59" t="str">
        <f>+VLOOKUP(Tabla1[[#This Row],[Contrato]],H:I,2,0)</f>
        <v>Pantera Exploración y Producción 2.2</v>
      </c>
      <c r="C2043" s="59" t="s">
        <v>241</v>
      </c>
      <c r="D2043" s="60" t="s">
        <v>259</v>
      </c>
      <c r="E2043" s="61">
        <v>2421.6480338257725</v>
      </c>
    </row>
    <row r="2044" spans="1:5" x14ac:dyDescent="0.35">
      <c r="A2044" s="59" t="s">
        <v>65</v>
      </c>
      <c r="B2044" s="59" t="str">
        <f>+VLOOKUP(Tabla1[[#This Row],[Contrato]],H:I,2,0)</f>
        <v>Pantera Exploración y Producción 2.2</v>
      </c>
      <c r="C2044" s="59" t="s">
        <v>241</v>
      </c>
      <c r="D2044" s="60" t="s">
        <v>267</v>
      </c>
      <c r="E2044" s="61">
        <v>3019.7370258831265</v>
      </c>
    </row>
    <row r="2045" spans="1:5" x14ac:dyDescent="0.35">
      <c r="A2045" s="59" t="s">
        <v>65</v>
      </c>
      <c r="B2045" s="59" t="str">
        <f>+VLOOKUP(Tabla1[[#This Row],[Contrato]],H:I,2,0)</f>
        <v>Pantera Exploración y Producción 2.2</v>
      </c>
      <c r="C2045" s="59" t="s">
        <v>241</v>
      </c>
      <c r="D2045" s="60" t="s">
        <v>280</v>
      </c>
      <c r="E2045" s="61">
        <v>74580.179999999993</v>
      </c>
    </row>
    <row r="2046" spans="1:5" x14ac:dyDescent="0.35">
      <c r="A2046" s="59" t="s">
        <v>131</v>
      </c>
      <c r="B2046" s="59" t="str">
        <f>+VLOOKUP(Tabla1[[#This Row],[Contrato]],H:I,2,0)</f>
        <v>Pantera Exploración y Producción 2.2</v>
      </c>
      <c r="C2046" s="59" t="s">
        <v>241</v>
      </c>
      <c r="D2046" s="60" t="s">
        <v>205</v>
      </c>
      <c r="E2046" s="61">
        <v>17422</v>
      </c>
    </row>
    <row r="2047" spans="1:5" x14ac:dyDescent="0.35">
      <c r="A2047" s="59" t="s">
        <v>131</v>
      </c>
      <c r="B2047" s="59" t="str">
        <f>+VLOOKUP(Tabla1[[#This Row],[Contrato]],H:I,2,0)</f>
        <v>Pantera Exploración y Producción 2.2</v>
      </c>
      <c r="C2047" s="59" t="s">
        <v>241</v>
      </c>
      <c r="D2047" s="60" t="s">
        <v>206</v>
      </c>
      <c r="E2047" s="61">
        <v>4224.4975665616948</v>
      </c>
    </row>
    <row r="2048" spans="1:5" x14ac:dyDescent="0.35">
      <c r="A2048" s="59" t="s">
        <v>131</v>
      </c>
      <c r="B2048" s="59" t="str">
        <f>+VLOOKUP(Tabla1[[#This Row],[Contrato]],H:I,2,0)</f>
        <v>Pantera Exploración y Producción 2.2</v>
      </c>
      <c r="C2048" s="59" t="s">
        <v>241</v>
      </c>
      <c r="D2048" s="60" t="s">
        <v>207</v>
      </c>
      <c r="E2048" s="61">
        <v>11063.533004101344</v>
      </c>
    </row>
    <row r="2049" spans="1:5" x14ac:dyDescent="0.35">
      <c r="A2049" s="59" t="s">
        <v>131</v>
      </c>
      <c r="B2049" s="59" t="str">
        <f>+VLOOKUP(Tabla1[[#This Row],[Contrato]],H:I,2,0)</f>
        <v>Pantera Exploración y Producción 2.2</v>
      </c>
      <c r="C2049" s="59" t="s">
        <v>241</v>
      </c>
      <c r="D2049" s="60" t="s">
        <v>208</v>
      </c>
      <c r="E2049" s="61">
        <v>2053.0676890534105</v>
      </c>
    </row>
    <row r="2050" spans="1:5" x14ac:dyDescent="0.35">
      <c r="A2050" s="59" t="s">
        <v>131</v>
      </c>
      <c r="B2050" s="59" t="str">
        <f>+VLOOKUP(Tabla1[[#This Row],[Contrato]],H:I,2,0)</f>
        <v>Pantera Exploración y Producción 2.2</v>
      </c>
      <c r="C2050" s="59" t="s">
        <v>241</v>
      </c>
      <c r="D2050" s="60" t="s">
        <v>209</v>
      </c>
      <c r="E2050" s="61">
        <v>869.12807646830174</v>
      </c>
    </row>
    <row r="2051" spans="1:5" x14ac:dyDescent="0.35">
      <c r="A2051" s="59" t="s">
        <v>131</v>
      </c>
      <c r="B2051" s="59" t="str">
        <f>+VLOOKUP(Tabla1[[#This Row],[Contrato]],H:I,2,0)</f>
        <v>Pantera Exploración y Producción 2.2</v>
      </c>
      <c r="C2051" s="59" t="s">
        <v>241</v>
      </c>
      <c r="D2051" s="60" t="s">
        <v>210</v>
      </c>
      <c r="E2051" s="61">
        <v>7546.1694672443164</v>
      </c>
    </row>
    <row r="2052" spans="1:5" x14ac:dyDescent="0.35">
      <c r="A2052" s="59" t="s">
        <v>131</v>
      </c>
      <c r="B2052" s="59" t="str">
        <f>+VLOOKUP(Tabla1[[#This Row],[Contrato]],H:I,2,0)</f>
        <v>Pantera Exploración y Producción 2.2</v>
      </c>
      <c r="C2052" s="59" t="s">
        <v>241</v>
      </c>
      <c r="D2052" s="60" t="s">
        <v>211</v>
      </c>
      <c r="E2052" s="61">
        <v>10802.510099808664</v>
      </c>
    </row>
    <row r="2053" spans="1:5" x14ac:dyDescent="0.35">
      <c r="A2053" s="59" t="s">
        <v>131</v>
      </c>
      <c r="B2053" s="59" t="str">
        <f>+VLOOKUP(Tabla1[[#This Row],[Contrato]],H:I,2,0)</f>
        <v>Pantera Exploración y Producción 2.2</v>
      </c>
      <c r="C2053" s="59" t="s">
        <v>241</v>
      </c>
      <c r="D2053" s="60" t="s">
        <v>212</v>
      </c>
      <c r="E2053" s="61">
        <v>69508.05608073101</v>
      </c>
    </row>
    <row r="2054" spans="1:5" x14ac:dyDescent="0.35">
      <c r="A2054" s="59" t="s">
        <v>131</v>
      </c>
      <c r="B2054" s="59" t="str">
        <f>+VLOOKUP(Tabla1[[#This Row],[Contrato]],H:I,2,0)</f>
        <v>Pantera Exploración y Producción 2.2</v>
      </c>
      <c r="C2054" s="59" t="s">
        <v>241</v>
      </c>
      <c r="D2054" s="60" t="s">
        <v>213</v>
      </c>
      <c r="E2054" s="61">
        <v>2257.2657373348993</v>
      </c>
    </row>
    <row r="2055" spans="1:5" x14ac:dyDescent="0.35">
      <c r="A2055" s="59" t="s">
        <v>131</v>
      </c>
      <c r="B2055" s="59" t="str">
        <f>+VLOOKUP(Tabla1[[#This Row],[Contrato]],H:I,2,0)</f>
        <v>Pantera Exploración y Producción 2.2</v>
      </c>
      <c r="C2055" s="59" t="s">
        <v>241</v>
      </c>
      <c r="D2055" s="60" t="s">
        <v>214</v>
      </c>
      <c r="E2055" s="61">
        <v>169.1336028311587</v>
      </c>
    </row>
    <row r="2056" spans="1:5" x14ac:dyDescent="0.35">
      <c r="A2056" s="59" t="s">
        <v>131</v>
      </c>
      <c r="B2056" s="59" t="str">
        <f>+VLOOKUP(Tabla1[[#This Row],[Contrato]],H:I,2,0)</f>
        <v>Pantera Exploración y Producción 2.2</v>
      </c>
      <c r="C2056" s="59" t="s">
        <v>241</v>
      </c>
      <c r="D2056" s="60" t="s">
        <v>215</v>
      </c>
      <c r="E2056" s="61">
        <v>1511.1429401061368</v>
      </c>
    </row>
    <row r="2057" spans="1:5" x14ac:dyDescent="0.35">
      <c r="A2057" s="59" t="s">
        <v>131</v>
      </c>
      <c r="B2057" s="59" t="str">
        <f>+VLOOKUP(Tabla1[[#This Row],[Contrato]],H:I,2,0)</f>
        <v>Pantera Exploración y Producción 2.2</v>
      </c>
      <c r="C2057" s="59" t="s">
        <v>241</v>
      </c>
      <c r="D2057" s="60" t="s">
        <v>216</v>
      </c>
      <c r="E2057" s="61">
        <v>166.71966992694161</v>
      </c>
    </row>
    <row r="2058" spans="1:5" x14ac:dyDescent="0.35">
      <c r="A2058" s="59" t="s">
        <v>131</v>
      </c>
      <c r="B2058" s="59" t="str">
        <f>+VLOOKUP(Tabla1[[#This Row],[Contrato]],H:I,2,0)</f>
        <v>Pantera Exploración y Producción 2.2</v>
      </c>
      <c r="C2058" s="59" t="s">
        <v>241</v>
      </c>
      <c r="D2058" s="60" t="s">
        <v>217</v>
      </c>
      <c r="E2058" s="61">
        <v>2045</v>
      </c>
    </row>
    <row r="2059" spans="1:5" x14ac:dyDescent="0.35">
      <c r="A2059" s="59" t="s">
        <v>131</v>
      </c>
      <c r="B2059" s="59" t="str">
        <f>+VLOOKUP(Tabla1[[#This Row],[Contrato]],H:I,2,0)</f>
        <v>Pantera Exploración y Producción 2.2</v>
      </c>
      <c r="C2059" s="59" t="s">
        <v>241</v>
      </c>
      <c r="D2059" s="60" t="s">
        <v>218</v>
      </c>
      <c r="E2059" s="61">
        <v>8725.7999623064279</v>
      </c>
    </row>
    <row r="2060" spans="1:5" x14ac:dyDescent="0.35">
      <c r="A2060" s="59" t="s">
        <v>131</v>
      </c>
      <c r="B2060" s="59" t="str">
        <f>+VLOOKUP(Tabla1[[#This Row],[Contrato]],H:I,2,0)</f>
        <v>Pantera Exploración y Producción 2.2</v>
      </c>
      <c r="C2060" s="59" t="s">
        <v>241</v>
      </c>
      <c r="D2060" s="60" t="s">
        <v>219</v>
      </c>
      <c r="E2060" s="61">
        <v>64.678712768173284</v>
      </c>
    </row>
    <row r="2061" spans="1:5" x14ac:dyDescent="0.35">
      <c r="A2061" s="59" t="s">
        <v>131</v>
      </c>
      <c r="B2061" s="59" t="str">
        <f>+VLOOKUP(Tabla1[[#This Row],[Contrato]],H:I,2,0)</f>
        <v>Pantera Exploración y Producción 2.2</v>
      </c>
      <c r="C2061" s="59" t="s">
        <v>241</v>
      </c>
      <c r="D2061" s="60" t="s">
        <v>220</v>
      </c>
      <c r="E2061" s="61">
        <v>2045</v>
      </c>
    </row>
    <row r="2062" spans="1:5" x14ac:dyDescent="0.35">
      <c r="A2062" s="59" t="s">
        <v>131</v>
      </c>
      <c r="B2062" s="59" t="str">
        <f>+VLOOKUP(Tabla1[[#This Row],[Contrato]],H:I,2,0)</f>
        <v>Pantera Exploración y Producción 2.2</v>
      </c>
      <c r="C2062" s="59" t="s">
        <v>241</v>
      </c>
      <c r="D2062" s="60" t="s">
        <v>240</v>
      </c>
      <c r="E2062" s="61">
        <v>4007.0928909902555</v>
      </c>
    </row>
    <row r="2063" spans="1:5" x14ac:dyDescent="0.35">
      <c r="A2063" s="59" t="s">
        <v>131</v>
      </c>
      <c r="B2063" s="59" t="str">
        <f>+VLOOKUP(Tabla1[[#This Row],[Contrato]],H:I,2,0)</f>
        <v>Pantera Exploración y Producción 2.2</v>
      </c>
      <c r="C2063" s="59" t="s">
        <v>241</v>
      </c>
      <c r="D2063" s="60" t="s">
        <v>259</v>
      </c>
      <c r="E2063" s="61">
        <v>2045</v>
      </c>
    </row>
    <row r="2064" spans="1:5" x14ac:dyDescent="0.35">
      <c r="A2064" s="59" t="s">
        <v>131</v>
      </c>
      <c r="B2064" s="59" t="str">
        <f>+VLOOKUP(Tabla1[[#This Row],[Contrato]],H:I,2,0)</f>
        <v>Pantera Exploración y Producción 2.2</v>
      </c>
      <c r="C2064" s="59" t="s">
        <v>241</v>
      </c>
      <c r="D2064" s="60" t="s">
        <v>267</v>
      </c>
      <c r="E2064" s="61">
        <v>2106.4051420257906</v>
      </c>
    </row>
    <row r="2065" spans="1:5" x14ac:dyDescent="0.35">
      <c r="A2065" s="59" t="s">
        <v>131</v>
      </c>
      <c r="B2065" s="59" t="str">
        <f>+VLOOKUP(Tabla1[[#This Row],[Contrato]],H:I,2,0)</f>
        <v>Pantera Exploración y Producción 2.2</v>
      </c>
      <c r="C2065" s="59" t="s">
        <v>241</v>
      </c>
      <c r="D2065" s="60" t="s">
        <v>280</v>
      </c>
      <c r="E2065" s="61">
        <v>7740.2883445669122</v>
      </c>
    </row>
    <row r="2066" spans="1:5" x14ac:dyDescent="0.35">
      <c r="A2066" s="59" t="s">
        <v>125</v>
      </c>
      <c r="B2066" s="59" t="str">
        <f>+VLOOKUP(Tabla1[[#This Row],[Contrato]],H:I,2,0)</f>
        <v>Newpek Exploración y Extracción</v>
      </c>
      <c r="C2066" s="59" t="s">
        <v>241</v>
      </c>
      <c r="D2066" s="60" t="s">
        <v>203</v>
      </c>
      <c r="E2066" s="61">
        <v>48850</v>
      </c>
    </row>
    <row r="2067" spans="1:5" x14ac:dyDescent="0.35">
      <c r="A2067" s="59" t="s">
        <v>125</v>
      </c>
      <c r="B2067" s="59" t="str">
        <f>+VLOOKUP(Tabla1[[#This Row],[Contrato]],H:I,2,0)</f>
        <v>Newpek Exploración y Extracción</v>
      </c>
      <c r="C2067" s="59" t="s">
        <v>241</v>
      </c>
      <c r="D2067" s="60" t="s">
        <v>204</v>
      </c>
      <c r="E2067" s="61">
        <v>33789.779212174319</v>
      </c>
    </row>
    <row r="2068" spans="1:5" x14ac:dyDescent="0.35">
      <c r="A2068" s="59" t="s">
        <v>125</v>
      </c>
      <c r="B2068" s="59" t="str">
        <f>+VLOOKUP(Tabla1[[#This Row],[Contrato]],H:I,2,0)</f>
        <v>Newpek Exploración y Extracción</v>
      </c>
      <c r="C2068" s="59" t="s">
        <v>241</v>
      </c>
      <c r="D2068" s="60" t="s">
        <v>205</v>
      </c>
      <c r="E2068" s="61">
        <v>34058.371591720548</v>
      </c>
    </row>
    <row r="2069" spans="1:5" x14ac:dyDescent="0.35">
      <c r="A2069" s="59" t="s">
        <v>125</v>
      </c>
      <c r="B2069" s="59" t="str">
        <f>+VLOOKUP(Tabla1[[#This Row],[Contrato]],H:I,2,0)</f>
        <v>Newpek Exploración y Extracción</v>
      </c>
      <c r="C2069" s="59" t="s">
        <v>241</v>
      </c>
      <c r="D2069" s="60" t="s">
        <v>206</v>
      </c>
      <c r="E2069" s="61">
        <v>27591.782244356178</v>
      </c>
    </row>
    <row r="2070" spans="1:5" x14ac:dyDescent="0.35">
      <c r="A2070" s="59" t="s">
        <v>125</v>
      </c>
      <c r="B2070" s="59" t="str">
        <f>+VLOOKUP(Tabla1[[#This Row],[Contrato]],H:I,2,0)</f>
        <v>Newpek Exploración y Extracción</v>
      </c>
      <c r="C2070" s="59" t="s">
        <v>241</v>
      </c>
      <c r="D2070" s="60" t="s">
        <v>207</v>
      </c>
      <c r="E2070" s="61">
        <v>13350.992463303788</v>
      </c>
    </row>
    <row r="2071" spans="1:5" x14ac:dyDescent="0.35">
      <c r="A2071" s="59" t="s">
        <v>125</v>
      </c>
      <c r="B2071" s="59" t="str">
        <f>+VLOOKUP(Tabla1[[#This Row],[Contrato]],H:I,2,0)</f>
        <v>Newpek Exploración y Extracción</v>
      </c>
      <c r="C2071" s="59" t="s">
        <v>241</v>
      </c>
      <c r="D2071" s="60" t="s">
        <v>208</v>
      </c>
      <c r="E2071" s="61">
        <v>615.44899767238269</v>
      </c>
    </row>
    <row r="2072" spans="1:5" x14ac:dyDescent="0.35">
      <c r="A2072" s="59" t="s">
        <v>125</v>
      </c>
      <c r="B2072" s="59" t="str">
        <f>+VLOOKUP(Tabla1[[#This Row],[Contrato]],H:I,2,0)</f>
        <v>Newpek Exploración y Extracción</v>
      </c>
      <c r="C2072" s="59" t="s">
        <v>241</v>
      </c>
      <c r="D2072" s="60" t="s">
        <v>209</v>
      </c>
      <c r="E2072" s="61">
        <v>1361.9646310301239</v>
      </c>
    </row>
    <row r="2073" spans="1:5" x14ac:dyDescent="0.35">
      <c r="A2073" s="59" t="s">
        <v>125</v>
      </c>
      <c r="B2073" s="59" t="str">
        <f>+VLOOKUP(Tabla1[[#This Row],[Contrato]],H:I,2,0)</f>
        <v>Newpek Exploración y Extracción</v>
      </c>
      <c r="C2073" s="59" t="s">
        <v>241</v>
      </c>
      <c r="D2073" s="60" t="s">
        <v>210</v>
      </c>
      <c r="E2073" s="61">
        <v>1486.5985134992488</v>
      </c>
    </row>
    <row r="2074" spans="1:5" x14ac:dyDescent="0.35">
      <c r="A2074" s="59" t="s">
        <v>125</v>
      </c>
      <c r="B2074" s="59" t="str">
        <f>+VLOOKUP(Tabla1[[#This Row],[Contrato]],H:I,2,0)</f>
        <v>Newpek Exploración y Extracción</v>
      </c>
      <c r="C2074" s="59" t="s">
        <v>241</v>
      </c>
      <c r="D2074" s="60" t="s">
        <v>211</v>
      </c>
      <c r="E2074" s="61">
        <v>37008.874117293555</v>
      </c>
    </row>
    <row r="2075" spans="1:5" x14ac:dyDescent="0.35">
      <c r="A2075" s="59" t="s">
        <v>125</v>
      </c>
      <c r="B2075" s="59" t="str">
        <f>+VLOOKUP(Tabla1[[#This Row],[Contrato]],H:I,2,0)</f>
        <v>Newpek Exploración y Extracción</v>
      </c>
      <c r="C2075" s="59" t="s">
        <v>241</v>
      </c>
      <c r="D2075" s="60" t="s">
        <v>212</v>
      </c>
      <c r="E2075" s="61">
        <v>2295.6446232314224</v>
      </c>
    </row>
    <row r="2076" spans="1:5" x14ac:dyDescent="0.35">
      <c r="A2076" s="59" t="s">
        <v>125</v>
      </c>
      <c r="B2076" s="59" t="str">
        <f>+VLOOKUP(Tabla1[[#This Row],[Contrato]],H:I,2,0)</f>
        <v>Newpek Exploración y Extracción</v>
      </c>
      <c r="C2076" s="59" t="s">
        <v>241</v>
      </c>
      <c r="D2076" s="60" t="s">
        <v>213</v>
      </c>
      <c r="E2076" s="61">
        <v>154481.85510858335</v>
      </c>
    </row>
    <row r="2077" spans="1:5" x14ac:dyDescent="0.35">
      <c r="A2077" s="59" t="s">
        <v>125</v>
      </c>
      <c r="B2077" s="59" t="str">
        <f>+VLOOKUP(Tabla1[[#This Row],[Contrato]],H:I,2,0)</f>
        <v>Newpek Exploración y Extracción</v>
      </c>
      <c r="C2077" s="59" t="s">
        <v>241</v>
      </c>
      <c r="D2077" s="60" t="s">
        <v>214</v>
      </c>
      <c r="E2077" s="61">
        <v>5480.8500859073974</v>
      </c>
    </row>
    <row r="2078" spans="1:5" x14ac:dyDescent="0.35">
      <c r="A2078" s="59" t="s">
        <v>125</v>
      </c>
      <c r="B2078" s="59" t="str">
        <f>+VLOOKUP(Tabla1[[#This Row],[Contrato]],H:I,2,0)</f>
        <v>Newpek Exploración y Extracción</v>
      </c>
      <c r="C2078" s="59" t="s">
        <v>241</v>
      </c>
      <c r="D2078" s="60" t="s">
        <v>215</v>
      </c>
      <c r="E2078" s="61">
        <v>55721.650704263338</v>
      </c>
    </row>
    <row r="2079" spans="1:5" x14ac:dyDescent="0.35">
      <c r="A2079" s="59" t="s">
        <v>125</v>
      </c>
      <c r="B2079" s="59" t="str">
        <f>+VLOOKUP(Tabla1[[#This Row],[Contrato]],H:I,2,0)</f>
        <v>Newpek Exploración y Extracción</v>
      </c>
      <c r="C2079" s="59" t="s">
        <v>241</v>
      </c>
      <c r="D2079" s="60" t="s">
        <v>219</v>
      </c>
      <c r="E2079" s="61">
        <v>3362.3090210580503</v>
      </c>
    </row>
    <row r="2080" spans="1:5" x14ac:dyDescent="0.35">
      <c r="A2080" s="59" t="s">
        <v>125</v>
      </c>
      <c r="B2080" s="59" t="str">
        <f>+VLOOKUP(Tabla1[[#This Row],[Contrato]],H:I,2,0)</f>
        <v>Newpek Exploración y Extracción</v>
      </c>
      <c r="C2080" s="59" t="s">
        <v>241</v>
      </c>
      <c r="D2080" s="60" t="s">
        <v>220</v>
      </c>
      <c r="E2080" s="61">
        <v>56890.790626036665</v>
      </c>
    </row>
    <row r="2081" spans="1:5" x14ac:dyDescent="0.35">
      <c r="A2081" s="59" t="s">
        <v>125</v>
      </c>
      <c r="B2081" s="59" t="str">
        <f>+VLOOKUP(Tabla1[[#This Row],[Contrato]],H:I,2,0)</f>
        <v>Newpek Exploración y Extracción</v>
      </c>
      <c r="C2081" s="59" t="s">
        <v>241</v>
      </c>
      <c r="D2081" s="60" t="s">
        <v>240</v>
      </c>
      <c r="E2081" s="61">
        <v>215747.60290760748</v>
      </c>
    </row>
    <row r="2082" spans="1:5" x14ac:dyDescent="0.35">
      <c r="A2082" s="59" t="s">
        <v>125</v>
      </c>
      <c r="B2082" s="59" t="str">
        <f>+VLOOKUP(Tabla1[[#This Row],[Contrato]],H:I,2,0)</f>
        <v>Newpek Exploración y Extracción</v>
      </c>
      <c r="C2082" s="59" t="s">
        <v>241</v>
      </c>
      <c r="D2082" s="60" t="s">
        <v>259</v>
      </c>
      <c r="E2082" s="61">
        <v>25722.295380855758</v>
      </c>
    </row>
    <row r="2083" spans="1:5" x14ac:dyDescent="0.35">
      <c r="A2083" s="59" t="s">
        <v>125</v>
      </c>
      <c r="B2083" s="59" t="str">
        <f>+VLOOKUP(Tabla1[[#This Row],[Contrato]],H:I,2,0)</f>
        <v>Newpek Exploración y Extracción</v>
      </c>
      <c r="C2083" s="59" t="s">
        <v>241</v>
      </c>
      <c r="D2083" s="60" t="s">
        <v>260</v>
      </c>
      <c r="E2083" s="61">
        <v>19586.147580304711</v>
      </c>
    </row>
    <row r="2084" spans="1:5" x14ac:dyDescent="0.35">
      <c r="A2084" s="59" t="s">
        <v>125</v>
      </c>
      <c r="B2084" s="59" t="str">
        <f>+VLOOKUP(Tabla1[[#This Row],[Contrato]],H:I,2,0)</f>
        <v>Newpek Exploración y Extracción</v>
      </c>
      <c r="C2084" s="59" t="s">
        <v>241</v>
      </c>
      <c r="D2084" s="60" t="s">
        <v>267</v>
      </c>
      <c r="E2084" s="61">
        <v>13407.79536048304</v>
      </c>
    </row>
    <row r="2085" spans="1:5" x14ac:dyDescent="0.35">
      <c r="A2085" s="59" t="s">
        <v>125</v>
      </c>
      <c r="B2085" s="59" t="str">
        <f>+VLOOKUP(Tabla1[[#This Row],[Contrato]],H:I,2,0)</f>
        <v>Newpek Exploración y Extracción</v>
      </c>
      <c r="C2085" s="59" t="s">
        <v>241</v>
      </c>
      <c r="D2085" s="60" t="s">
        <v>280</v>
      </c>
      <c r="E2085" s="61">
        <v>155710.4692652864</v>
      </c>
    </row>
    <row r="2086" spans="1:5" x14ac:dyDescent="0.35">
      <c r="A2086" s="59" t="s">
        <v>127</v>
      </c>
      <c r="B2086" s="59" t="str">
        <f>+VLOOKUP(Tabla1[[#This Row],[Contrato]],H:I,2,0)</f>
        <v>Newpek Exploración y Extracción</v>
      </c>
      <c r="C2086" s="59" t="s">
        <v>241</v>
      </c>
      <c r="D2086" s="60" t="s">
        <v>203</v>
      </c>
      <c r="E2086" s="61">
        <v>6050</v>
      </c>
    </row>
    <row r="2087" spans="1:5" x14ac:dyDescent="0.35">
      <c r="A2087" s="59" t="s">
        <v>127</v>
      </c>
      <c r="B2087" s="59" t="str">
        <f>+VLOOKUP(Tabla1[[#This Row],[Contrato]],H:I,2,0)</f>
        <v>Newpek Exploración y Extracción</v>
      </c>
      <c r="C2087" s="59" t="s">
        <v>241</v>
      </c>
      <c r="D2087" s="60" t="s">
        <v>204</v>
      </c>
      <c r="E2087" s="61">
        <v>4273.5043922457089</v>
      </c>
    </row>
    <row r="2088" spans="1:5" x14ac:dyDescent="0.35">
      <c r="A2088" s="59" t="s">
        <v>127</v>
      </c>
      <c r="B2088" s="59" t="str">
        <f>+VLOOKUP(Tabla1[[#This Row],[Contrato]],H:I,2,0)</f>
        <v>Newpek Exploración y Extracción</v>
      </c>
      <c r="C2088" s="59" t="s">
        <v>241</v>
      </c>
      <c r="D2088" s="60" t="s">
        <v>205</v>
      </c>
      <c r="E2088" s="61">
        <v>43858.666663546232</v>
      </c>
    </row>
    <row r="2089" spans="1:5" x14ac:dyDescent="0.35">
      <c r="A2089" s="59" t="s">
        <v>127</v>
      </c>
      <c r="B2089" s="59" t="str">
        <f>+VLOOKUP(Tabla1[[#This Row],[Contrato]],H:I,2,0)</f>
        <v>Newpek Exploración y Extracción</v>
      </c>
      <c r="C2089" s="59" t="s">
        <v>241</v>
      </c>
      <c r="D2089" s="60" t="s">
        <v>206</v>
      </c>
      <c r="E2089" s="61">
        <v>14172.742802396424</v>
      </c>
    </row>
    <row r="2090" spans="1:5" x14ac:dyDescent="0.35">
      <c r="A2090" s="59" t="s">
        <v>127</v>
      </c>
      <c r="B2090" s="59" t="str">
        <f>+VLOOKUP(Tabla1[[#This Row],[Contrato]],H:I,2,0)</f>
        <v>Newpek Exploración y Extracción</v>
      </c>
      <c r="C2090" s="59" t="s">
        <v>241</v>
      </c>
      <c r="D2090" s="60" t="s">
        <v>207</v>
      </c>
      <c r="E2090" s="61">
        <v>13424.765623912452</v>
      </c>
    </row>
    <row r="2091" spans="1:5" x14ac:dyDescent="0.35">
      <c r="A2091" s="59" t="s">
        <v>127</v>
      </c>
      <c r="B2091" s="59" t="str">
        <f>+VLOOKUP(Tabla1[[#This Row],[Contrato]],H:I,2,0)</f>
        <v>Newpek Exploración y Extracción</v>
      </c>
      <c r="C2091" s="59" t="s">
        <v>241</v>
      </c>
      <c r="D2091" s="60" t="s">
        <v>208</v>
      </c>
      <c r="E2091" s="61">
        <v>1455.9064286986406</v>
      </c>
    </row>
    <row r="2092" spans="1:5" x14ac:dyDescent="0.35">
      <c r="A2092" s="59" t="s">
        <v>127</v>
      </c>
      <c r="B2092" s="59" t="str">
        <f>+VLOOKUP(Tabla1[[#This Row],[Contrato]],H:I,2,0)</f>
        <v>Newpek Exploración y Extracción</v>
      </c>
      <c r="C2092" s="59" t="s">
        <v>241</v>
      </c>
      <c r="D2092" s="60" t="s">
        <v>209</v>
      </c>
      <c r="E2092" s="61">
        <v>743.88828235042479</v>
      </c>
    </row>
    <row r="2093" spans="1:5" x14ac:dyDescent="0.35">
      <c r="A2093" s="59" t="s">
        <v>127</v>
      </c>
      <c r="B2093" s="59" t="str">
        <f>+VLOOKUP(Tabla1[[#This Row],[Contrato]],H:I,2,0)</f>
        <v>Newpek Exploración y Extracción</v>
      </c>
      <c r="C2093" s="59" t="s">
        <v>241</v>
      </c>
      <c r="D2093" s="60" t="s">
        <v>210</v>
      </c>
      <c r="E2093" s="61">
        <v>1708.4899223067362</v>
      </c>
    </row>
    <row r="2094" spans="1:5" x14ac:dyDescent="0.35">
      <c r="A2094" s="59" t="s">
        <v>127</v>
      </c>
      <c r="B2094" s="59" t="str">
        <f>+VLOOKUP(Tabla1[[#This Row],[Contrato]],H:I,2,0)</f>
        <v>Newpek Exploración y Extracción</v>
      </c>
      <c r="C2094" s="59" t="s">
        <v>241</v>
      </c>
      <c r="D2094" s="60" t="s">
        <v>211</v>
      </c>
      <c r="E2094" s="61">
        <v>12463.592288801314</v>
      </c>
    </row>
    <row r="2095" spans="1:5" x14ac:dyDescent="0.35">
      <c r="A2095" s="59" t="s">
        <v>127</v>
      </c>
      <c r="B2095" s="59" t="str">
        <f>+VLOOKUP(Tabla1[[#This Row],[Contrato]],H:I,2,0)</f>
        <v>Newpek Exploración y Extracción</v>
      </c>
      <c r="C2095" s="59" t="s">
        <v>241</v>
      </c>
      <c r="D2095" s="60" t="s">
        <v>212</v>
      </c>
      <c r="E2095" s="61">
        <v>373.92782710491178</v>
      </c>
    </row>
    <row r="2096" spans="1:5" x14ac:dyDescent="0.35">
      <c r="A2096" s="59" t="s">
        <v>127</v>
      </c>
      <c r="B2096" s="59" t="str">
        <f>+VLOOKUP(Tabla1[[#This Row],[Contrato]],H:I,2,0)</f>
        <v>Newpek Exploración y Extracción</v>
      </c>
      <c r="C2096" s="59" t="s">
        <v>241</v>
      </c>
      <c r="D2096" s="60" t="s">
        <v>213</v>
      </c>
      <c r="E2096" s="61">
        <v>152523.45188874973</v>
      </c>
    </row>
    <row r="2097" spans="1:6" x14ac:dyDescent="0.35">
      <c r="A2097" s="59" t="s">
        <v>127</v>
      </c>
      <c r="B2097" s="59" t="str">
        <f>+VLOOKUP(Tabla1[[#This Row],[Contrato]],H:I,2,0)</f>
        <v>Newpek Exploración y Extracción</v>
      </c>
      <c r="C2097" s="59" t="s">
        <v>241</v>
      </c>
      <c r="D2097" s="60" t="s">
        <v>214</v>
      </c>
      <c r="E2097" s="61">
        <v>135.88318278483143</v>
      </c>
    </row>
    <row r="2098" spans="1:6" x14ac:dyDescent="0.35">
      <c r="A2098" s="59" t="s">
        <v>127</v>
      </c>
      <c r="B2098" s="59" t="str">
        <f>+VLOOKUP(Tabla1[[#This Row],[Contrato]],H:I,2,0)</f>
        <v>Newpek Exploración y Extracción</v>
      </c>
      <c r="C2098" s="59" t="s">
        <v>241</v>
      </c>
      <c r="D2098" s="60" t="s">
        <v>219</v>
      </c>
      <c r="E2098" s="61">
        <v>23162.272296695468</v>
      </c>
    </row>
    <row r="2099" spans="1:6" x14ac:dyDescent="0.35">
      <c r="A2099" s="59" t="s">
        <v>127</v>
      </c>
      <c r="B2099" s="59" t="str">
        <f>+VLOOKUP(Tabla1[[#This Row],[Contrato]],H:I,2,0)</f>
        <v>Newpek Exploración y Extracción</v>
      </c>
      <c r="C2099" s="59" t="s">
        <v>241</v>
      </c>
      <c r="D2099" s="60" t="s">
        <v>220</v>
      </c>
      <c r="E2099" s="61">
        <v>20456.849201659679</v>
      </c>
    </row>
    <row r="2100" spans="1:6" x14ac:dyDescent="0.35">
      <c r="A2100" s="59" t="s">
        <v>127</v>
      </c>
      <c r="B2100" s="59" t="str">
        <f>+VLOOKUP(Tabla1[[#This Row],[Contrato]],H:I,2,0)</f>
        <v>Newpek Exploración y Extracción</v>
      </c>
      <c r="C2100" s="59" t="s">
        <v>241</v>
      </c>
      <c r="D2100" s="60" t="s">
        <v>240</v>
      </c>
      <c r="E2100" s="61">
        <v>32290.639694229842</v>
      </c>
    </row>
    <row r="2101" spans="1:6" x14ac:dyDescent="0.35">
      <c r="A2101" s="59" t="s">
        <v>127</v>
      </c>
      <c r="B2101" s="59" t="str">
        <f>+VLOOKUP(Tabla1[[#This Row],[Contrato]],H:I,2,0)</f>
        <v>Newpek Exploración y Extracción</v>
      </c>
      <c r="C2101" s="59" t="s">
        <v>241</v>
      </c>
      <c r="D2101" s="60" t="s">
        <v>259</v>
      </c>
      <c r="E2101" s="61">
        <v>20736.167888664677</v>
      </c>
    </row>
    <row r="2102" spans="1:6" x14ac:dyDescent="0.35">
      <c r="A2102" s="59" t="s">
        <v>127</v>
      </c>
      <c r="B2102" s="59" t="str">
        <f>+VLOOKUP(Tabla1[[#This Row],[Contrato]],H:I,2,0)</f>
        <v>Newpek Exploración y Extracción</v>
      </c>
      <c r="C2102" s="59" t="s">
        <v>241</v>
      </c>
      <c r="D2102" s="60" t="s">
        <v>260</v>
      </c>
      <c r="E2102" s="61">
        <v>13572.184230436524</v>
      </c>
    </row>
    <row r="2103" spans="1:6" x14ac:dyDescent="0.35">
      <c r="A2103" s="59" t="s">
        <v>127</v>
      </c>
      <c r="B2103" s="59" t="str">
        <f>+VLOOKUP(Tabla1[[#This Row],[Contrato]],H:I,2,0)</f>
        <v>Newpek Exploración y Extracción</v>
      </c>
      <c r="C2103" s="59" t="s">
        <v>241</v>
      </c>
      <c r="D2103" s="60" t="s">
        <v>267</v>
      </c>
      <c r="E2103" s="61">
        <v>9123.2116772450099</v>
      </c>
    </row>
    <row r="2104" spans="1:6" x14ac:dyDescent="0.35">
      <c r="A2104" s="59" t="s">
        <v>127</v>
      </c>
      <c r="B2104" s="59" t="str">
        <f>+VLOOKUP(Tabla1[[#This Row],[Contrato]],H:I,2,0)</f>
        <v>Newpek Exploración y Extracción</v>
      </c>
      <c r="C2104" s="59" t="s">
        <v>241</v>
      </c>
      <c r="D2104" s="60" t="s">
        <v>280</v>
      </c>
      <c r="E2104" s="61">
        <v>13952.489368909895</v>
      </c>
    </row>
    <row r="2105" spans="1:6" x14ac:dyDescent="0.35">
      <c r="A2105" s="59" t="s">
        <v>66</v>
      </c>
      <c r="B2105" s="59" t="str">
        <f>+VLOOKUP(Tabla1[[#This Row],[Contrato]],H:I,2,0)</f>
        <v>Iberoamericana de Hidrocarburos CQ, Exploración &amp; Producción de México</v>
      </c>
      <c r="C2105" s="59" t="s">
        <v>241</v>
      </c>
      <c r="D2105" s="60" t="s">
        <v>215</v>
      </c>
      <c r="E2105" s="61">
        <v>3515</v>
      </c>
      <c r="F2105" s="13"/>
    </row>
    <row r="2106" spans="1:6" x14ac:dyDescent="0.35">
      <c r="A2106" s="59" t="s">
        <v>66</v>
      </c>
      <c r="B2106" s="59" t="str">
        <f>+VLOOKUP(Tabla1[[#This Row],[Contrato]],H:I,2,0)</f>
        <v>Iberoamericana de Hidrocarburos CQ, Exploración &amp; Producción de México</v>
      </c>
      <c r="C2106" s="59" t="s">
        <v>241</v>
      </c>
      <c r="D2106" s="60" t="s">
        <v>216</v>
      </c>
      <c r="E2106" s="61">
        <v>6000</v>
      </c>
    </row>
    <row r="2107" spans="1:6" x14ac:dyDescent="0.35">
      <c r="A2107" s="59" t="s">
        <v>66</v>
      </c>
      <c r="B2107" s="59" t="str">
        <f>+VLOOKUP(Tabla1[[#This Row],[Contrato]],H:I,2,0)</f>
        <v>Iberoamericana de Hidrocarburos CQ, Exploración &amp; Producción de México</v>
      </c>
      <c r="C2107" s="59" t="s">
        <v>241</v>
      </c>
      <c r="D2107" s="60" t="s">
        <v>217</v>
      </c>
      <c r="E2107" s="61">
        <v>3000</v>
      </c>
    </row>
    <row r="2108" spans="1:6" x14ac:dyDescent="0.35">
      <c r="A2108" s="59" t="s">
        <v>66</v>
      </c>
      <c r="B2108" s="59" t="str">
        <f>+VLOOKUP(Tabla1[[#This Row],[Contrato]],H:I,2,0)</f>
        <v>Iberoamericana de Hidrocarburos CQ, Exploración &amp; Producción de México</v>
      </c>
      <c r="C2108" s="59" t="s">
        <v>241</v>
      </c>
      <c r="D2108" s="60" t="s">
        <v>218</v>
      </c>
      <c r="E2108" s="61">
        <v>3480</v>
      </c>
    </row>
    <row r="2109" spans="1:6" x14ac:dyDescent="0.35">
      <c r="A2109" s="59" t="s">
        <v>66</v>
      </c>
      <c r="B2109" s="59" t="str">
        <f>+VLOOKUP(Tabla1[[#This Row],[Contrato]],H:I,2,0)</f>
        <v>Iberoamericana de Hidrocarburos CQ, Exploración &amp; Producción de México</v>
      </c>
      <c r="C2109" s="59" t="s">
        <v>241</v>
      </c>
      <c r="D2109" s="60" t="s">
        <v>219</v>
      </c>
      <c r="E2109" s="61">
        <v>3000</v>
      </c>
    </row>
    <row r="2110" spans="1:6" x14ac:dyDescent="0.35">
      <c r="A2110" s="59" t="s">
        <v>66</v>
      </c>
      <c r="B2110" s="59" t="str">
        <f>+VLOOKUP(Tabla1[[#This Row],[Contrato]],H:I,2,0)</f>
        <v>Iberoamericana de Hidrocarburos CQ, Exploración &amp; Producción de México</v>
      </c>
      <c r="C2110" s="59" t="s">
        <v>241</v>
      </c>
      <c r="D2110" s="60" t="s">
        <v>220</v>
      </c>
      <c r="E2110" s="61">
        <v>3002.4920675847047</v>
      </c>
    </row>
    <row r="2111" spans="1:6" x14ac:dyDescent="0.35">
      <c r="A2111" s="59" t="s">
        <v>66</v>
      </c>
      <c r="B2111" s="59" t="str">
        <f>+VLOOKUP(Tabla1[[#This Row],[Contrato]],H:I,2,0)</f>
        <v>Iberoamericana de Hidrocarburos CQ, Exploración &amp; Producción de México</v>
      </c>
      <c r="C2111" s="59" t="s">
        <v>241</v>
      </c>
      <c r="D2111" s="60" t="s">
        <v>240</v>
      </c>
      <c r="E2111" s="61">
        <v>3000</v>
      </c>
    </row>
    <row r="2112" spans="1:6" x14ac:dyDescent="0.35">
      <c r="A2112" s="59" t="s">
        <v>66</v>
      </c>
      <c r="B2112" s="59" t="str">
        <f>+VLOOKUP(Tabla1[[#This Row],[Contrato]],H:I,2,0)</f>
        <v>Iberoamericana de Hidrocarburos CQ, Exploración &amp; Producción de México</v>
      </c>
      <c r="C2112" s="59" t="s">
        <v>241</v>
      </c>
      <c r="D2112" s="60" t="s">
        <v>259</v>
      </c>
      <c r="E2112" s="61">
        <v>3302.9169254033072</v>
      </c>
    </row>
    <row r="2113" spans="1:5" x14ac:dyDescent="0.35">
      <c r="A2113" s="59" t="s">
        <v>66</v>
      </c>
      <c r="B2113" s="59" t="str">
        <f>+VLOOKUP(Tabla1[[#This Row],[Contrato]],H:I,2,0)</f>
        <v>Iberoamericana de Hidrocarburos CQ, Exploración &amp; Producción de México</v>
      </c>
      <c r="C2113" s="59" t="s">
        <v>241</v>
      </c>
      <c r="D2113" s="60" t="s">
        <v>260</v>
      </c>
      <c r="E2113" s="61">
        <v>200.08163314498179</v>
      </c>
    </row>
    <row r="2114" spans="1:5" x14ac:dyDescent="0.35">
      <c r="A2114" s="59" t="s">
        <v>66</v>
      </c>
      <c r="B2114" s="59" t="str">
        <f>+VLOOKUP(Tabla1[[#This Row],[Contrato]],H:I,2,0)</f>
        <v>Iberoamericana de Hidrocarburos CQ, Exploración &amp; Producción de México</v>
      </c>
      <c r="C2114" s="59" t="s">
        <v>241</v>
      </c>
      <c r="D2114" s="60" t="s">
        <v>267</v>
      </c>
      <c r="E2114" s="61">
        <v>923.12</v>
      </c>
    </row>
    <row r="2115" spans="1:5" x14ac:dyDescent="0.35">
      <c r="A2115" s="59" t="s">
        <v>67</v>
      </c>
      <c r="B2115" s="59" t="str">
        <f>+VLOOKUP(Tabla1[[#This Row],[Contrato]],H:I,2,0)</f>
        <v>Jaguar Exploración y Producción 2.3</v>
      </c>
      <c r="C2115" s="59" t="s">
        <v>241</v>
      </c>
      <c r="D2115" s="60" t="s">
        <v>216</v>
      </c>
      <c r="E2115" s="61">
        <v>210.24752545733077</v>
      </c>
    </row>
    <row r="2116" spans="1:5" x14ac:dyDescent="0.35">
      <c r="A2116" s="59" t="s">
        <v>67</v>
      </c>
      <c r="B2116" s="59" t="str">
        <f>+VLOOKUP(Tabla1[[#This Row],[Contrato]],H:I,2,0)</f>
        <v>Jaguar Exploración y Producción 2.3</v>
      </c>
      <c r="C2116" s="59" t="s">
        <v>241</v>
      </c>
      <c r="D2116" s="60" t="s">
        <v>217</v>
      </c>
      <c r="E2116" s="61">
        <v>11106.019071923316</v>
      </c>
    </row>
    <row r="2117" spans="1:5" x14ac:dyDescent="0.35">
      <c r="A2117" s="59" t="s">
        <v>67</v>
      </c>
      <c r="B2117" s="59" t="str">
        <f>+VLOOKUP(Tabla1[[#This Row],[Contrato]],H:I,2,0)</f>
        <v>Jaguar Exploración y Producción 2.3</v>
      </c>
      <c r="C2117" s="59" t="s">
        <v>241</v>
      </c>
      <c r="D2117" s="60" t="s">
        <v>218</v>
      </c>
      <c r="E2117" s="61">
        <v>19339.237792291267</v>
      </c>
    </row>
    <row r="2118" spans="1:5" x14ac:dyDescent="0.35">
      <c r="A2118" s="59" t="s">
        <v>67</v>
      </c>
      <c r="B2118" s="59" t="str">
        <f>+VLOOKUP(Tabla1[[#This Row],[Contrato]],H:I,2,0)</f>
        <v>Jaguar Exploración y Producción 2.3</v>
      </c>
      <c r="C2118" s="59" t="s">
        <v>241</v>
      </c>
      <c r="D2118" s="60" t="s">
        <v>219</v>
      </c>
      <c r="E2118" s="61">
        <v>10521.035567804063</v>
      </c>
    </row>
    <row r="2119" spans="1:5" x14ac:dyDescent="0.35">
      <c r="A2119" s="59" t="s">
        <v>67</v>
      </c>
      <c r="B2119" s="59" t="str">
        <f>+VLOOKUP(Tabla1[[#This Row],[Contrato]],H:I,2,0)</f>
        <v>Jaguar Exploración y Producción 2.3</v>
      </c>
      <c r="C2119" s="59" t="s">
        <v>241</v>
      </c>
      <c r="D2119" s="60" t="s">
        <v>220</v>
      </c>
      <c r="E2119" s="61">
        <v>16209.494299015447</v>
      </c>
    </row>
    <row r="2120" spans="1:5" x14ac:dyDescent="0.35">
      <c r="A2120" s="59" t="s">
        <v>67</v>
      </c>
      <c r="B2120" s="59" t="str">
        <f>+VLOOKUP(Tabla1[[#This Row],[Contrato]],H:I,2,0)</f>
        <v>Jaguar Exploración y Producción 2.3</v>
      </c>
      <c r="C2120" s="59" t="s">
        <v>241</v>
      </c>
      <c r="D2120" s="60" t="s">
        <v>240</v>
      </c>
      <c r="E2120" s="61">
        <v>18488.496278498525</v>
      </c>
    </row>
    <row r="2121" spans="1:5" x14ac:dyDescent="0.35">
      <c r="A2121" s="59" t="s">
        <v>67</v>
      </c>
      <c r="B2121" s="59" t="str">
        <f>+VLOOKUP(Tabla1[[#This Row],[Contrato]],H:I,2,0)</f>
        <v>Jaguar Exploración y Producción 2.3</v>
      </c>
      <c r="C2121" s="59" t="s">
        <v>241</v>
      </c>
      <c r="D2121" s="60" t="s">
        <v>259</v>
      </c>
      <c r="E2121" s="61">
        <v>15819.245701098151</v>
      </c>
    </row>
    <row r="2122" spans="1:5" x14ac:dyDescent="0.35">
      <c r="A2122" s="59" t="s">
        <v>67</v>
      </c>
      <c r="B2122" s="59" t="str">
        <f>+VLOOKUP(Tabla1[[#This Row],[Contrato]],H:I,2,0)</f>
        <v>Jaguar Exploración y Producción 2.3</v>
      </c>
      <c r="C2122" s="59" t="s">
        <v>241</v>
      </c>
      <c r="D2122" s="60" t="s">
        <v>260</v>
      </c>
      <c r="E2122" s="61">
        <v>19692.648354938392</v>
      </c>
    </row>
    <row r="2123" spans="1:5" x14ac:dyDescent="0.35">
      <c r="A2123" s="59" t="s">
        <v>67</v>
      </c>
      <c r="B2123" s="59" t="str">
        <f>+VLOOKUP(Tabla1[[#This Row],[Contrato]],H:I,2,0)</f>
        <v>Jaguar Exploración y Producción 2.3</v>
      </c>
      <c r="C2123" s="59" t="s">
        <v>241</v>
      </c>
      <c r="D2123" s="60" t="s">
        <v>267</v>
      </c>
      <c r="E2123" s="61">
        <v>21170.195457399601</v>
      </c>
    </row>
    <row r="2124" spans="1:5" x14ac:dyDescent="0.35">
      <c r="A2124" s="59" t="s">
        <v>67</v>
      </c>
      <c r="B2124" s="59" t="str">
        <f>+VLOOKUP(Tabla1[[#This Row],[Contrato]],H:I,2,0)</f>
        <v>Jaguar Exploración y Producción 2.3</v>
      </c>
      <c r="C2124" s="59" t="s">
        <v>241</v>
      </c>
      <c r="D2124" s="60" t="s">
        <v>280</v>
      </c>
      <c r="E2124" s="61">
        <v>31832.824118016113</v>
      </c>
    </row>
    <row r="2125" spans="1:5" x14ac:dyDescent="0.35">
      <c r="A2125" s="59" t="s">
        <v>68</v>
      </c>
      <c r="B2125" s="59" t="str">
        <f>+VLOOKUP(Tabla1[[#This Row],[Contrato]],H:I,2,0)</f>
        <v>Operadora Bloque 12</v>
      </c>
      <c r="C2125" s="59" t="s">
        <v>241</v>
      </c>
      <c r="D2125" s="60" t="s">
        <v>202</v>
      </c>
      <c r="E2125" s="61">
        <v>2285.3977181340374</v>
      </c>
    </row>
    <row r="2126" spans="1:5" x14ac:dyDescent="0.35">
      <c r="A2126" s="59" t="s">
        <v>68</v>
      </c>
      <c r="B2126" s="59" t="str">
        <f>+VLOOKUP(Tabla1[[#This Row],[Contrato]],H:I,2,0)</f>
        <v>Operadora Bloque 12</v>
      </c>
      <c r="C2126" s="59" t="s">
        <v>241</v>
      </c>
      <c r="D2126" s="60" t="s">
        <v>203</v>
      </c>
      <c r="E2126" s="61">
        <v>2857.0492013117482</v>
      </c>
    </row>
    <row r="2127" spans="1:5" x14ac:dyDescent="0.35">
      <c r="A2127" s="59" t="s">
        <v>68</v>
      </c>
      <c r="B2127" s="59" t="str">
        <f>+VLOOKUP(Tabla1[[#This Row],[Contrato]],H:I,2,0)</f>
        <v>Operadora Bloque 12</v>
      </c>
      <c r="C2127" s="59" t="s">
        <v>241</v>
      </c>
      <c r="D2127" s="60" t="s">
        <v>204</v>
      </c>
      <c r="E2127" s="61">
        <v>4658.9003138728103</v>
      </c>
    </row>
    <row r="2128" spans="1:5" x14ac:dyDescent="0.35">
      <c r="A2128" s="59" t="s">
        <v>68</v>
      </c>
      <c r="B2128" s="59" t="str">
        <f>+VLOOKUP(Tabla1[[#This Row],[Contrato]],H:I,2,0)</f>
        <v>Operadora Bloque 12</v>
      </c>
      <c r="C2128" s="59" t="s">
        <v>241</v>
      </c>
      <c r="D2128" s="60" t="s">
        <v>205</v>
      </c>
      <c r="E2128" s="61">
        <v>290.98734862019126</v>
      </c>
    </row>
    <row r="2129" spans="1:5" x14ac:dyDescent="0.35">
      <c r="A2129" s="59" t="s">
        <v>68</v>
      </c>
      <c r="B2129" s="59" t="str">
        <f>+VLOOKUP(Tabla1[[#This Row],[Contrato]],H:I,2,0)</f>
        <v>Operadora Bloque 12</v>
      </c>
      <c r="C2129" s="59" t="s">
        <v>241</v>
      </c>
      <c r="D2129" s="60" t="s">
        <v>206</v>
      </c>
      <c r="E2129" s="61">
        <v>9175.5463261078785</v>
      </c>
    </row>
    <row r="2130" spans="1:5" x14ac:dyDescent="0.35">
      <c r="A2130" s="59" t="s">
        <v>68</v>
      </c>
      <c r="B2130" s="59" t="str">
        <f>+VLOOKUP(Tabla1[[#This Row],[Contrato]],H:I,2,0)</f>
        <v>Operadora Bloque 12</v>
      </c>
      <c r="C2130" s="59" t="s">
        <v>241</v>
      </c>
      <c r="D2130" s="60" t="s">
        <v>207</v>
      </c>
      <c r="E2130" s="61">
        <v>1697.103623688472</v>
      </c>
    </row>
    <row r="2131" spans="1:5" x14ac:dyDescent="0.35">
      <c r="A2131" s="59" t="s">
        <v>68</v>
      </c>
      <c r="B2131" s="59" t="str">
        <f>+VLOOKUP(Tabla1[[#This Row],[Contrato]],H:I,2,0)</f>
        <v>Operadora Bloque 12</v>
      </c>
      <c r="C2131" s="59" t="s">
        <v>241</v>
      </c>
      <c r="D2131" s="60" t="s">
        <v>208</v>
      </c>
      <c r="E2131" s="61">
        <v>5768.807436158213</v>
      </c>
    </row>
    <row r="2132" spans="1:5" x14ac:dyDescent="0.35">
      <c r="A2132" s="59" t="s">
        <v>68</v>
      </c>
      <c r="B2132" s="59" t="str">
        <f>+VLOOKUP(Tabla1[[#This Row],[Contrato]],H:I,2,0)</f>
        <v>Operadora Bloque 12</v>
      </c>
      <c r="C2132" s="59" t="s">
        <v>241</v>
      </c>
      <c r="D2132" s="60" t="s">
        <v>209</v>
      </c>
      <c r="E2132" s="61">
        <v>4084.7830084011448</v>
      </c>
    </row>
    <row r="2133" spans="1:5" x14ac:dyDescent="0.35">
      <c r="A2133" s="59" t="s">
        <v>68</v>
      </c>
      <c r="B2133" s="59" t="str">
        <f>+VLOOKUP(Tabla1[[#This Row],[Contrato]],H:I,2,0)</f>
        <v>Operadora Bloque 12</v>
      </c>
      <c r="C2133" s="59" t="s">
        <v>241</v>
      </c>
      <c r="D2133" s="60" t="s">
        <v>210</v>
      </c>
      <c r="E2133" s="61">
        <v>3397.7795467484411</v>
      </c>
    </row>
    <row r="2134" spans="1:5" x14ac:dyDescent="0.35">
      <c r="A2134" s="59" t="s">
        <v>68</v>
      </c>
      <c r="B2134" s="59" t="str">
        <f>+VLOOKUP(Tabla1[[#This Row],[Contrato]],H:I,2,0)</f>
        <v>Operadora Bloque 12</v>
      </c>
      <c r="C2134" s="59" t="s">
        <v>241</v>
      </c>
      <c r="D2134" s="60" t="s">
        <v>211</v>
      </c>
      <c r="E2134" s="61">
        <v>2913.0890268709404</v>
      </c>
    </row>
    <row r="2135" spans="1:5" x14ac:dyDescent="0.35">
      <c r="A2135" s="59" t="s">
        <v>68</v>
      </c>
      <c r="B2135" s="59" t="str">
        <f>+VLOOKUP(Tabla1[[#This Row],[Contrato]],H:I,2,0)</f>
        <v>Operadora Bloque 12</v>
      </c>
      <c r="C2135" s="59" t="s">
        <v>241</v>
      </c>
      <c r="D2135" s="60" t="s">
        <v>212</v>
      </c>
      <c r="E2135" s="61">
        <v>3041.1204719259977</v>
      </c>
    </row>
    <row r="2136" spans="1:5" x14ac:dyDescent="0.35">
      <c r="A2136" s="59" t="s">
        <v>68</v>
      </c>
      <c r="B2136" s="59" t="str">
        <f>+VLOOKUP(Tabla1[[#This Row],[Contrato]],H:I,2,0)</f>
        <v>Operadora Bloque 12</v>
      </c>
      <c r="C2136" s="59" t="s">
        <v>241</v>
      </c>
      <c r="D2136" s="60" t="s">
        <v>213</v>
      </c>
      <c r="E2136" s="61">
        <v>6175.2863166581692</v>
      </c>
    </row>
    <row r="2137" spans="1:5" x14ac:dyDescent="0.35">
      <c r="A2137" s="59" t="s">
        <v>68</v>
      </c>
      <c r="B2137" s="59" t="str">
        <f>+VLOOKUP(Tabla1[[#This Row],[Contrato]],H:I,2,0)</f>
        <v>Operadora Bloque 12</v>
      </c>
      <c r="C2137" s="59" t="s">
        <v>241</v>
      </c>
      <c r="D2137" s="60" t="s">
        <v>214</v>
      </c>
      <c r="E2137" s="61">
        <v>5834.5831235858141</v>
      </c>
    </row>
    <row r="2138" spans="1:5" x14ac:dyDescent="0.35">
      <c r="A2138" s="59" t="s">
        <v>68</v>
      </c>
      <c r="B2138" s="59" t="str">
        <f>+VLOOKUP(Tabla1[[#This Row],[Contrato]],H:I,2,0)</f>
        <v>Operadora Bloque 12</v>
      </c>
      <c r="C2138" s="59" t="s">
        <v>241</v>
      </c>
      <c r="D2138" s="60" t="s">
        <v>215</v>
      </c>
      <c r="E2138" s="61">
        <v>3088.4630366580341</v>
      </c>
    </row>
    <row r="2139" spans="1:5" x14ac:dyDescent="0.35">
      <c r="A2139" s="59" t="s">
        <v>68</v>
      </c>
      <c r="B2139" s="59" t="str">
        <f>+VLOOKUP(Tabla1[[#This Row],[Contrato]],H:I,2,0)</f>
        <v>Operadora Bloque 12</v>
      </c>
      <c r="C2139" s="59" t="s">
        <v>241</v>
      </c>
      <c r="D2139" s="60" t="s">
        <v>216</v>
      </c>
      <c r="E2139" s="61">
        <v>3254.9076404379275</v>
      </c>
    </row>
    <row r="2140" spans="1:5" x14ac:dyDescent="0.35">
      <c r="A2140" s="59" t="s">
        <v>68</v>
      </c>
      <c r="B2140" s="59" t="str">
        <f>+VLOOKUP(Tabla1[[#This Row],[Contrato]],H:I,2,0)</f>
        <v>Operadora Bloque 12</v>
      </c>
      <c r="C2140" s="59" t="s">
        <v>241</v>
      </c>
      <c r="D2140" s="60" t="s">
        <v>217</v>
      </c>
      <c r="E2140" s="61">
        <v>3068.2501643366231</v>
      </c>
    </row>
    <row r="2141" spans="1:5" x14ac:dyDescent="0.35">
      <c r="A2141" s="59" t="s">
        <v>68</v>
      </c>
      <c r="B2141" s="59" t="str">
        <f>+VLOOKUP(Tabla1[[#This Row],[Contrato]],H:I,2,0)</f>
        <v>Operadora Bloque 12</v>
      </c>
      <c r="C2141" s="59" t="s">
        <v>241</v>
      </c>
      <c r="D2141" s="60" t="s">
        <v>218</v>
      </c>
      <c r="E2141" s="61">
        <v>3934.0523931705152</v>
      </c>
    </row>
    <row r="2142" spans="1:5" x14ac:dyDescent="0.35">
      <c r="A2142" s="59" t="s">
        <v>68</v>
      </c>
      <c r="B2142" s="59" t="str">
        <f>+VLOOKUP(Tabla1[[#This Row],[Contrato]],H:I,2,0)</f>
        <v>Operadora Bloque 12</v>
      </c>
      <c r="C2142" s="59" t="s">
        <v>241</v>
      </c>
      <c r="D2142" s="60" t="s">
        <v>220</v>
      </c>
      <c r="E2142" s="61">
        <v>42.616106243525074</v>
      </c>
    </row>
    <row r="2143" spans="1:5" x14ac:dyDescent="0.35">
      <c r="A2143" s="59" t="s">
        <v>68</v>
      </c>
      <c r="B2143" s="59" t="str">
        <f>+VLOOKUP(Tabla1[[#This Row],[Contrato]],H:I,2,0)</f>
        <v>Operadora Bloque 12</v>
      </c>
      <c r="C2143" s="59" t="s">
        <v>241</v>
      </c>
      <c r="D2143" s="60" t="s">
        <v>240</v>
      </c>
      <c r="E2143" s="61">
        <v>39.016400145143066</v>
      </c>
    </row>
    <row r="2144" spans="1:5" x14ac:dyDescent="0.35">
      <c r="A2144" s="59" t="s">
        <v>68</v>
      </c>
      <c r="B2144" s="59" t="str">
        <f>+VLOOKUP(Tabla1[[#This Row],[Contrato]],H:I,2,0)</f>
        <v>Operadora Bloque 12</v>
      </c>
      <c r="C2144" s="59" t="s">
        <v>241</v>
      </c>
      <c r="D2144" s="60" t="s">
        <v>260</v>
      </c>
      <c r="E2144" s="61">
        <v>14801.012645425008</v>
      </c>
    </row>
    <row r="2145" spans="1:5" x14ac:dyDescent="0.35">
      <c r="A2145" s="59" t="s">
        <v>68</v>
      </c>
      <c r="B2145" s="59" t="str">
        <f>+VLOOKUP(Tabla1[[#This Row],[Contrato]],H:I,2,0)</f>
        <v>Operadora Bloque 12</v>
      </c>
      <c r="C2145" s="59" t="s">
        <v>241</v>
      </c>
      <c r="D2145" s="60" t="s">
        <v>267</v>
      </c>
      <c r="E2145" s="61">
        <v>69.119894487826329</v>
      </c>
    </row>
    <row r="2146" spans="1:5" x14ac:dyDescent="0.35">
      <c r="A2146" s="59" t="s">
        <v>68</v>
      </c>
      <c r="B2146" s="59" t="str">
        <f>+VLOOKUP(Tabla1[[#This Row],[Contrato]],H:I,2,0)</f>
        <v>Operadora Bloque 12</v>
      </c>
      <c r="C2146" s="59" t="s">
        <v>241</v>
      </c>
      <c r="D2146" s="60" t="s">
        <v>280</v>
      </c>
      <c r="E2146" s="61">
        <v>8927.0014321715898</v>
      </c>
    </row>
    <row r="2147" spans="1:5" x14ac:dyDescent="0.35">
      <c r="A2147" s="59" t="s">
        <v>69</v>
      </c>
      <c r="B2147" s="59" t="str">
        <f>+VLOOKUP(Tabla1[[#This Row],[Contrato]],H:I,2,0)</f>
        <v>Operadora Bloque 13</v>
      </c>
      <c r="C2147" s="59" t="s">
        <v>241</v>
      </c>
      <c r="D2147" s="60" t="s">
        <v>203</v>
      </c>
      <c r="E2147" s="61">
        <v>2337.9434151200858</v>
      </c>
    </row>
    <row r="2148" spans="1:5" x14ac:dyDescent="0.35">
      <c r="A2148" s="59" t="s">
        <v>69</v>
      </c>
      <c r="B2148" s="59" t="str">
        <f>+VLOOKUP(Tabla1[[#This Row],[Contrato]],H:I,2,0)</f>
        <v>Operadora Bloque 13</v>
      </c>
      <c r="C2148" s="59" t="s">
        <v>241</v>
      </c>
      <c r="D2148" s="60" t="s">
        <v>204</v>
      </c>
      <c r="E2148" s="61">
        <v>7304.8524545784048</v>
      </c>
    </row>
    <row r="2149" spans="1:5" x14ac:dyDescent="0.35">
      <c r="A2149" s="59" t="s">
        <v>69</v>
      </c>
      <c r="B2149" s="59" t="str">
        <f>+VLOOKUP(Tabla1[[#This Row],[Contrato]],H:I,2,0)</f>
        <v>Operadora Bloque 13</v>
      </c>
      <c r="C2149" s="59" t="s">
        <v>241</v>
      </c>
      <c r="D2149" s="60" t="s">
        <v>205</v>
      </c>
      <c r="E2149" s="61">
        <v>35.925026325397539</v>
      </c>
    </row>
    <row r="2150" spans="1:5" x14ac:dyDescent="0.35">
      <c r="A2150" s="59" t="s">
        <v>69</v>
      </c>
      <c r="B2150" s="59" t="str">
        <f>+VLOOKUP(Tabla1[[#This Row],[Contrato]],H:I,2,0)</f>
        <v>Operadora Bloque 13</v>
      </c>
      <c r="C2150" s="59" t="s">
        <v>241</v>
      </c>
      <c r="D2150" s="60" t="s">
        <v>206</v>
      </c>
      <c r="E2150" s="61">
        <v>9083.9691774387611</v>
      </c>
    </row>
    <row r="2151" spans="1:5" x14ac:dyDescent="0.35">
      <c r="A2151" s="59" t="s">
        <v>69</v>
      </c>
      <c r="B2151" s="59" t="str">
        <f>+VLOOKUP(Tabla1[[#This Row],[Contrato]],H:I,2,0)</f>
        <v>Operadora Bloque 13</v>
      </c>
      <c r="C2151" s="59" t="s">
        <v>241</v>
      </c>
      <c r="D2151" s="60" t="s">
        <v>207</v>
      </c>
      <c r="E2151" s="61">
        <v>2124.0161402088033</v>
      </c>
    </row>
    <row r="2152" spans="1:5" x14ac:dyDescent="0.35">
      <c r="A2152" s="59" t="s">
        <v>69</v>
      </c>
      <c r="B2152" s="59" t="str">
        <f>+VLOOKUP(Tabla1[[#This Row],[Contrato]],H:I,2,0)</f>
        <v>Operadora Bloque 13</v>
      </c>
      <c r="C2152" s="59" t="s">
        <v>241</v>
      </c>
      <c r="D2152" s="60" t="s">
        <v>208</v>
      </c>
      <c r="E2152" s="61">
        <v>5753.5414810180528</v>
      </c>
    </row>
    <row r="2153" spans="1:5" x14ac:dyDescent="0.35">
      <c r="A2153" s="59" t="s">
        <v>69</v>
      </c>
      <c r="B2153" s="59" t="str">
        <f>+VLOOKUP(Tabla1[[#This Row],[Contrato]],H:I,2,0)</f>
        <v>Operadora Bloque 13</v>
      </c>
      <c r="C2153" s="59" t="s">
        <v>241</v>
      </c>
      <c r="D2153" s="60" t="s">
        <v>209</v>
      </c>
      <c r="E2153" s="61">
        <v>3146.2469702019062</v>
      </c>
    </row>
    <row r="2154" spans="1:5" x14ac:dyDescent="0.35">
      <c r="A2154" s="59" t="s">
        <v>69</v>
      </c>
      <c r="B2154" s="59" t="str">
        <f>+VLOOKUP(Tabla1[[#This Row],[Contrato]],H:I,2,0)</f>
        <v>Operadora Bloque 13</v>
      </c>
      <c r="C2154" s="59" t="s">
        <v>241</v>
      </c>
      <c r="D2154" s="60" t="s">
        <v>210</v>
      </c>
      <c r="E2154" s="61">
        <v>3259.7717049197931</v>
      </c>
    </row>
    <row r="2155" spans="1:5" x14ac:dyDescent="0.35">
      <c r="A2155" s="59" t="s">
        <v>69</v>
      </c>
      <c r="B2155" s="59" t="str">
        <f>+VLOOKUP(Tabla1[[#This Row],[Contrato]],H:I,2,0)</f>
        <v>Operadora Bloque 13</v>
      </c>
      <c r="C2155" s="59" t="s">
        <v>241</v>
      </c>
      <c r="D2155" s="60" t="s">
        <v>211</v>
      </c>
      <c r="E2155" s="61">
        <v>2767.2488849564324</v>
      </c>
    </row>
    <row r="2156" spans="1:5" x14ac:dyDescent="0.35">
      <c r="A2156" s="59" t="s">
        <v>69</v>
      </c>
      <c r="B2156" s="59" t="str">
        <f>+VLOOKUP(Tabla1[[#This Row],[Contrato]],H:I,2,0)</f>
        <v>Operadora Bloque 13</v>
      </c>
      <c r="C2156" s="59" t="s">
        <v>241</v>
      </c>
      <c r="D2156" s="60" t="s">
        <v>212</v>
      </c>
      <c r="E2156" s="61">
        <v>2918.1459226413835</v>
      </c>
    </row>
    <row r="2157" spans="1:5" x14ac:dyDescent="0.35">
      <c r="A2157" s="59" t="s">
        <v>69</v>
      </c>
      <c r="B2157" s="59" t="str">
        <f>+VLOOKUP(Tabla1[[#This Row],[Contrato]],H:I,2,0)</f>
        <v>Operadora Bloque 13</v>
      </c>
      <c r="C2157" s="59" t="s">
        <v>241</v>
      </c>
      <c r="D2157" s="60" t="s">
        <v>213</v>
      </c>
      <c r="E2157" s="61">
        <v>6444.5618644226633</v>
      </c>
    </row>
    <row r="2158" spans="1:5" x14ac:dyDescent="0.35">
      <c r="A2158" s="59" t="s">
        <v>69</v>
      </c>
      <c r="B2158" s="59" t="str">
        <f>+VLOOKUP(Tabla1[[#This Row],[Contrato]],H:I,2,0)</f>
        <v>Operadora Bloque 13</v>
      </c>
      <c r="C2158" s="59" t="s">
        <v>241</v>
      </c>
      <c r="D2158" s="60" t="s">
        <v>214</v>
      </c>
      <c r="E2158" s="61">
        <v>5681.8398794500408</v>
      </c>
    </row>
    <row r="2159" spans="1:5" x14ac:dyDescent="0.35">
      <c r="A2159" s="59" t="s">
        <v>69</v>
      </c>
      <c r="B2159" s="59" t="str">
        <f>+VLOOKUP(Tabla1[[#This Row],[Contrato]],H:I,2,0)</f>
        <v>Operadora Bloque 13</v>
      </c>
      <c r="C2159" s="59" t="s">
        <v>241</v>
      </c>
      <c r="D2159" s="60" t="s">
        <v>215</v>
      </c>
      <c r="E2159" s="61">
        <v>3088.4630366580341</v>
      </c>
    </row>
    <row r="2160" spans="1:5" x14ac:dyDescent="0.35">
      <c r="A2160" s="59" t="s">
        <v>69</v>
      </c>
      <c r="B2160" s="59" t="str">
        <f>+VLOOKUP(Tabla1[[#This Row],[Contrato]],H:I,2,0)</f>
        <v>Operadora Bloque 13</v>
      </c>
      <c r="C2160" s="59" t="s">
        <v>241</v>
      </c>
      <c r="D2160" s="60" t="s">
        <v>216</v>
      </c>
      <c r="E2160" s="61">
        <v>3254.9076404379275</v>
      </c>
    </row>
    <row r="2161" spans="1:5" x14ac:dyDescent="0.35">
      <c r="A2161" s="59" t="s">
        <v>69</v>
      </c>
      <c r="B2161" s="59" t="str">
        <f>+VLOOKUP(Tabla1[[#This Row],[Contrato]],H:I,2,0)</f>
        <v>Operadora Bloque 13</v>
      </c>
      <c r="C2161" s="59" t="s">
        <v>241</v>
      </c>
      <c r="D2161" s="60" t="s">
        <v>217</v>
      </c>
      <c r="E2161" s="61">
        <v>4321.9923826755994</v>
      </c>
    </row>
    <row r="2162" spans="1:5" x14ac:dyDescent="0.35">
      <c r="A2162" s="59" t="s">
        <v>69</v>
      </c>
      <c r="B2162" s="59" t="str">
        <f>+VLOOKUP(Tabla1[[#This Row],[Contrato]],H:I,2,0)</f>
        <v>Operadora Bloque 13</v>
      </c>
      <c r="C2162" s="59" t="s">
        <v>241</v>
      </c>
      <c r="D2162" s="60" t="s">
        <v>218</v>
      </c>
      <c r="E2162" s="61">
        <v>3684.3174210987572</v>
      </c>
    </row>
    <row r="2163" spans="1:5" x14ac:dyDescent="0.35">
      <c r="A2163" s="59" t="s">
        <v>69</v>
      </c>
      <c r="B2163" s="59" t="str">
        <f>+VLOOKUP(Tabla1[[#This Row],[Contrato]],H:I,2,0)</f>
        <v>Operadora Bloque 13</v>
      </c>
      <c r="C2163" s="59" t="s">
        <v>241</v>
      </c>
      <c r="D2163" s="60" t="s">
        <v>220</v>
      </c>
      <c r="E2163" s="61">
        <v>31.962079682643804</v>
      </c>
    </row>
    <row r="2164" spans="1:5" x14ac:dyDescent="0.35">
      <c r="A2164" s="59" t="s">
        <v>69</v>
      </c>
      <c r="B2164" s="59" t="str">
        <f>+VLOOKUP(Tabla1[[#This Row],[Contrato]],H:I,2,0)</f>
        <v>Operadora Bloque 13</v>
      </c>
      <c r="C2164" s="59" t="s">
        <v>241</v>
      </c>
      <c r="D2164" s="60" t="s">
        <v>240</v>
      </c>
      <c r="E2164" s="61">
        <v>36.962932298933403</v>
      </c>
    </row>
    <row r="2165" spans="1:5" x14ac:dyDescent="0.35">
      <c r="A2165" s="59" t="s">
        <v>69</v>
      </c>
      <c r="B2165" s="59" t="str">
        <f>+VLOOKUP(Tabla1[[#This Row],[Contrato]],H:I,2,0)</f>
        <v>Operadora Bloque 13</v>
      </c>
      <c r="C2165" s="59" t="s">
        <v>241</v>
      </c>
      <c r="D2165" s="60" t="s">
        <v>260</v>
      </c>
      <c r="E2165" s="61">
        <v>14801.012645425008</v>
      </c>
    </row>
    <row r="2166" spans="1:5" x14ac:dyDescent="0.35">
      <c r="A2166" s="59" t="s">
        <v>69</v>
      </c>
      <c r="B2166" s="59" t="str">
        <f>+VLOOKUP(Tabla1[[#This Row],[Contrato]],H:I,2,0)</f>
        <v>Operadora Bloque 13</v>
      </c>
      <c r="C2166" s="59" t="s">
        <v>241</v>
      </c>
      <c r="D2166" s="60" t="s">
        <v>267</v>
      </c>
      <c r="E2166" s="61">
        <v>452.60797203089999</v>
      </c>
    </row>
    <row r="2167" spans="1:5" x14ac:dyDescent="0.35">
      <c r="A2167" s="59" t="s">
        <v>69</v>
      </c>
      <c r="B2167" s="59" t="str">
        <f>+VLOOKUP(Tabla1[[#This Row],[Contrato]],H:I,2,0)</f>
        <v>Operadora Bloque 13</v>
      </c>
      <c r="C2167" s="59" t="s">
        <v>241</v>
      </c>
      <c r="D2167" s="60" t="s">
        <v>280</v>
      </c>
      <c r="E2167" s="61">
        <v>8750.525231994814</v>
      </c>
    </row>
    <row r="2168" spans="1:5" x14ac:dyDescent="0.35">
      <c r="A2168" s="59" t="s">
        <v>132</v>
      </c>
      <c r="B2168" s="59" t="str">
        <f>+VLOOKUP(Tabla1[[#This Row],[Contrato]],H:I,2,0)</f>
        <v>Jaguar Exploración y Producción 2.3</v>
      </c>
      <c r="C2168" s="59" t="s">
        <v>241</v>
      </c>
      <c r="D2168" s="60" t="s">
        <v>201</v>
      </c>
      <c r="E2168" s="61">
        <v>59470.23</v>
      </c>
    </row>
    <row r="2169" spans="1:5" x14ac:dyDescent="0.35">
      <c r="A2169" s="59" t="s">
        <v>132</v>
      </c>
      <c r="B2169" s="59" t="str">
        <f>+VLOOKUP(Tabla1[[#This Row],[Contrato]],H:I,2,0)</f>
        <v>Jaguar Exploración y Producción 2.3</v>
      </c>
      <c r="C2169" s="59" t="s">
        <v>241</v>
      </c>
      <c r="D2169" s="60" t="s">
        <v>206</v>
      </c>
      <c r="E2169" s="61">
        <v>4420.7854456915975</v>
      </c>
    </row>
    <row r="2170" spans="1:5" x14ac:dyDescent="0.35">
      <c r="A2170" s="59" t="s">
        <v>132</v>
      </c>
      <c r="B2170" s="59" t="str">
        <f>+VLOOKUP(Tabla1[[#This Row],[Contrato]],H:I,2,0)</f>
        <v>Jaguar Exploración y Producción 2.3</v>
      </c>
      <c r="C2170" s="59" t="s">
        <v>241</v>
      </c>
      <c r="D2170" s="60" t="s">
        <v>207</v>
      </c>
      <c r="E2170" s="61">
        <v>2055.7764346314921</v>
      </c>
    </row>
    <row r="2171" spans="1:5" x14ac:dyDescent="0.35">
      <c r="A2171" s="59" t="s">
        <v>132</v>
      </c>
      <c r="B2171" s="59" t="str">
        <f>+VLOOKUP(Tabla1[[#This Row],[Contrato]],H:I,2,0)</f>
        <v>Jaguar Exploración y Producción 2.3</v>
      </c>
      <c r="C2171" s="59" t="s">
        <v>241</v>
      </c>
      <c r="D2171" s="60" t="s">
        <v>208</v>
      </c>
      <c r="E2171" s="61">
        <v>2053.0958662449739</v>
      </c>
    </row>
    <row r="2172" spans="1:5" x14ac:dyDescent="0.35">
      <c r="A2172" s="59" t="s">
        <v>132</v>
      </c>
      <c r="B2172" s="59" t="str">
        <f>+VLOOKUP(Tabla1[[#This Row],[Contrato]],H:I,2,0)</f>
        <v>Jaguar Exploración y Producción 2.3</v>
      </c>
      <c r="C2172" s="59" t="s">
        <v>241</v>
      </c>
      <c r="D2172" s="60" t="s">
        <v>209</v>
      </c>
      <c r="E2172" s="61">
        <v>5.9343380664909455</v>
      </c>
    </row>
    <row r="2173" spans="1:5" x14ac:dyDescent="0.35">
      <c r="A2173" s="59" t="s">
        <v>132</v>
      </c>
      <c r="B2173" s="59" t="str">
        <f>+VLOOKUP(Tabla1[[#This Row],[Contrato]],H:I,2,0)</f>
        <v>Jaguar Exploración y Producción 2.3</v>
      </c>
      <c r="C2173" s="59" t="s">
        <v>241</v>
      </c>
      <c r="D2173" s="60" t="s">
        <v>210</v>
      </c>
      <c r="E2173" s="61">
        <v>7297.2670132043222</v>
      </c>
    </row>
    <row r="2174" spans="1:5" x14ac:dyDescent="0.35">
      <c r="A2174" s="59" t="s">
        <v>132</v>
      </c>
      <c r="B2174" s="59" t="str">
        <f>+VLOOKUP(Tabla1[[#This Row],[Contrato]],H:I,2,0)</f>
        <v>Jaguar Exploración y Producción 2.3</v>
      </c>
      <c r="C2174" s="59" t="s">
        <v>241</v>
      </c>
      <c r="D2174" s="60" t="s">
        <v>211</v>
      </c>
      <c r="E2174" s="61">
        <v>105879.7903755062</v>
      </c>
    </row>
    <row r="2175" spans="1:5" x14ac:dyDescent="0.35">
      <c r="A2175" s="59" t="s">
        <v>132</v>
      </c>
      <c r="B2175" s="59" t="str">
        <f>+VLOOKUP(Tabla1[[#This Row],[Contrato]],H:I,2,0)</f>
        <v>Jaguar Exploración y Producción 2.3</v>
      </c>
      <c r="C2175" s="59" t="s">
        <v>241</v>
      </c>
      <c r="D2175" s="60" t="s">
        <v>212</v>
      </c>
      <c r="E2175" s="61">
        <v>74565.945998588984</v>
      </c>
    </row>
    <row r="2176" spans="1:5" x14ac:dyDescent="0.35">
      <c r="A2176" s="59" t="s">
        <v>132</v>
      </c>
      <c r="B2176" s="59" t="str">
        <f>+VLOOKUP(Tabla1[[#This Row],[Contrato]],H:I,2,0)</f>
        <v>Jaguar Exploración y Producción 2.3</v>
      </c>
      <c r="C2176" s="59" t="s">
        <v>241</v>
      </c>
      <c r="D2176" s="60" t="s">
        <v>213</v>
      </c>
      <c r="E2176" s="61">
        <v>76.829605713039285</v>
      </c>
    </row>
    <row r="2177" spans="1:5" x14ac:dyDescent="0.35">
      <c r="A2177" s="59" t="s">
        <v>132</v>
      </c>
      <c r="B2177" s="59" t="str">
        <f>+VLOOKUP(Tabla1[[#This Row],[Contrato]],H:I,2,0)</f>
        <v>Jaguar Exploración y Producción 2.3</v>
      </c>
      <c r="C2177" s="59" t="s">
        <v>241</v>
      </c>
      <c r="D2177" s="60" t="s">
        <v>214</v>
      </c>
      <c r="E2177" s="61">
        <v>133.23696705388855</v>
      </c>
    </row>
    <row r="2178" spans="1:5" x14ac:dyDescent="0.35">
      <c r="A2178" s="59" t="s">
        <v>132</v>
      </c>
      <c r="B2178" s="59" t="str">
        <f>+VLOOKUP(Tabla1[[#This Row],[Contrato]],H:I,2,0)</f>
        <v>Jaguar Exploración y Producción 2.3</v>
      </c>
      <c r="C2178" s="59" t="s">
        <v>241</v>
      </c>
      <c r="D2178" s="60" t="s">
        <v>215</v>
      </c>
      <c r="E2178" s="61">
        <v>292.84911958499993</v>
      </c>
    </row>
    <row r="2179" spans="1:5" x14ac:dyDescent="0.35">
      <c r="A2179" s="59" t="s">
        <v>132</v>
      </c>
      <c r="B2179" s="59" t="str">
        <f>+VLOOKUP(Tabla1[[#This Row],[Contrato]],H:I,2,0)</f>
        <v>Jaguar Exploración y Producción 2.3</v>
      </c>
      <c r="C2179" s="59" t="s">
        <v>241</v>
      </c>
      <c r="D2179" s="60" t="s">
        <v>216</v>
      </c>
      <c r="E2179" s="61">
        <v>166.67535670495971</v>
      </c>
    </row>
    <row r="2180" spans="1:5" x14ac:dyDescent="0.35">
      <c r="A2180" s="59" t="s">
        <v>132</v>
      </c>
      <c r="B2180" s="59" t="str">
        <f>+VLOOKUP(Tabla1[[#This Row],[Contrato]],H:I,2,0)</f>
        <v>Jaguar Exploración y Producción 2.3</v>
      </c>
      <c r="C2180" s="59" t="s">
        <v>241</v>
      </c>
      <c r="D2180" s="60" t="s">
        <v>218</v>
      </c>
      <c r="E2180" s="61">
        <v>17.927624658110666</v>
      </c>
    </row>
    <row r="2181" spans="1:5" x14ac:dyDescent="0.35">
      <c r="A2181" s="59" t="s">
        <v>132</v>
      </c>
      <c r="B2181" s="59" t="str">
        <f>+VLOOKUP(Tabla1[[#This Row],[Contrato]],H:I,2,0)</f>
        <v>Jaguar Exploración y Producción 2.3</v>
      </c>
      <c r="C2181" s="59" t="s">
        <v>241</v>
      </c>
      <c r="D2181" s="60" t="s">
        <v>220</v>
      </c>
      <c r="E2181" s="61">
        <v>2045</v>
      </c>
    </row>
    <row r="2182" spans="1:5" x14ac:dyDescent="0.35">
      <c r="A2182" s="59" t="s">
        <v>132</v>
      </c>
      <c r="B2182" s="59" t="str">
        <f>+VLOOKUP(Tabla1[[#This Row],[Contrato]],H:I,2,0)</f>
        <v>Jaguar Exploración y Producción 2.3</v>
      </c>
      <c r="C2182" s="59" t="s">
        <v>241</v>
      </c>
      <c r="D2182" s="60" t="s">
        <v>240</v>
      </c>
      <c r="E2182" s="61">
        <v>4523.6774085718198</v>
      </c>
    </row>
    <row r="2183" spans="1:5" x14ac:dyDescent="0.35">
      <c r="A2183" s="59" t="s">
        <v>132</v>
      </c>
      <c r="B2183" s="59" t="str">
        <f>+VLOOKUP(Tabla1[[#This Row],[Contrato]],H:I,2,0)</f>
        <v>Jaguar Exploración y Producción 2.3</v>
      </c>
      <c r="C2183" s="59" t="s">
        <v>241</v>
      </c>
      <c r="D2183" s="60" t="s">
        <v>259</v>
      </c>
      <c r="E2183" s="61">
        <v>2045</v>
      </c>
    </row>
    <row r="2184" spans="1:5" x14ac:dyDescent="0.35">
      <c r="A2184" s="59" t="s">
        <v>132</v>
      </c>
      <c r="B2184" s="59" t="str">
        <f>+VLOOKUP(Tabla1[[#This Row],[Contrato]],H:I,2,0)</f>
        <v>Jaguar Exploración y Producción 2.3</v>
      </c>
      <c r="C2184" s="59" t="s">
        <v>241</v>
      </c>
      <c r="D2184" s="60" t="s">
        <v>267</v>
      </c>
      <c r="E2184" s="61">
        <v>4131.2249795751632</v>
      </c>
    </row>
    <row r="2185" spans="1:5" x14ac:dyDescent="0.35">
      <c r="A2185" s="59" t="s">
        <v>132</v>
      </c>
      <c r="B2185" s="59" t="str">
        <f>+VLOOKUP(Tabla1[[#This Row],[Contrato]],H:I,2,0)</f>
        <v>Jaguar Exploración y Producción 2.3</v>
      </c>
      <c r="C2185" s="59" t="s">
        <v>241</v>
      </c>
      <c r="D2185" s="60" t="s">
        <v>280</v>
      </c>
      <c r="E2185" s="61">
        <v>4507.0871294076715</v>
      </c>
    </row>
    <row r="2186" spans="1:5" x14ac:dyDescent="0.35">
      <c r="A2186" s="59" t="s">
        <v>70</v>
      </c>
      <c r="B2186" s="59" t="str">
        <f>+VLOOKUP(Tabla1[[#This Row],[Contrato]],H:I,2,0)</f>
        <v>Jaguar Exploración y Producción 2.3</v>
      </c>
      <c r="C2186" s="59" t="s">
        <v>241</v>
      </c>
      <c r="D2186" s="60" t="s">
        <v>201</v>
      </c>
      <c r="E2186" s="61">
        <v>19324.48</v>
      </c>
    </row>
    <row r="2187" spans="1:5" x14ac:dyDescent="0.35">
      <c r="A2187" s="59" t="s">
        <v>70</v>
      </c>
      <c r="B2187" s="59" t="str">
        <f>+VLOOKUP(Tabla1[[#This Row],[Contrato]],H:I,2,0)</f>
        <v>Jaguar Exploración y Producción 2.3</v>
      </c>
      <c r="C2187" s="59" t="s">
        <v>241</v>
      </c>
      <c r="D2187" s="60" t="s">
        <v>206</v>
      </c>
      <c r="E2187" s="61">
        <v>4183.2308492557222</v>
      </c>
    </row>
    <row r="2188" spans="1:5" x14ac:dyDescent="0.35">
      <c r="A2188" s="59" t="s">
        <v>70</v>
      </c>
      <c r="B2188" s="59" t="str">
        <f>+VLOOKUP(Tabla1[[#This Row],[Contrato]],H:I,2,0)</f>
        <v>Jaguar Exploración y Producción 2.3</v>
      </c>
      <c r="C2188" s="59" t="s">
        <v>241</v>
      </c>
      <c r="D2188" s="60" t="s">
        <v>207</v>
      </c>
      <c r="E2188" s="61">
        <v>2055.621509372987</v>
      </c>
    </row>
    <row r="2189" spans="1:5" x14ac:dyDescent="0.35">
      <c r="A2189" s="59" t="s">
        <v>70</v>
      </c>
      <c r="B2189" s="59" t="str">
        <f>+VLOOKUP(Tabla1[[#This Row],[Contrato]],H:I,2,0)</f>
        <v>Jaguar Exploración y Producción 2.3</v>
      </c>
      <c r="C2189" s="59" t="s">
        <v>241</v>
      </c>
      <c r="D2189" s="60" t="s">
        <v>208</v>
      </c>
      <c r="E2189" s="61">
        <v>6092.4170575709895</v>
      </c>
    </row>
    <row r="2190" spans="1:5" x14ac:dyDescent="0.35">
      <c r="A2190" s="59" t="s">
        <v>70</v>
      </c>
      <c r="B2190" s="59" t="str">
        <f>+VLOOKUP(Tabla1[[#This Row],[Contrato]],H:I,2,0)</f>
        <v>Jaguar Exploración y Producción 2.3</v>
      </c>
      <c r="C2190" s="59" t="s">
        <v>241</v>
      </c>
      <c r="D2190" s="60" t="s">
        <v>209</v>
      </c>
      <c r="E2190" s="61">
        <v>241.93766016158642</v>
      </c>
    </row>
    <row r="2191" spans="1:5" x14ac:dyDescent="0.35">
      <c r="A2191" s="59" t="s">
        <v>70</v>
      </c>
      <c r="B2191" s="59" t="str">
        <f>+VLOOKUP(Tabla1[[#This Row],[Contrato]],H:I,2,0)</f>
        <v>Jaguar Exploración y Producción 2.3</v>
      </c>
      <c r="C2191" s="59" t="s">
        <v>241</v>
      </c>
      <c r="D2191" s="60" t="s">
        <v>210</v>
      </c>
      <c r="E2191" s="61">
        <v>7321.094513847599</v>
      </c>
    </row>
    <row r="2192" spans="1:5" x14ac:dyDescent="0.35">
      <c r="A2192" s="59" t="s">
        <v>70</v>
      </c>
      <c r="B2192" s="59" t="str">
        <f>+VLOOKUP(Tabla1[[#This Row],[Contrato]],H:I,2,0)</f>
        <v>Jaguar Exploración y Producción 2.3</v>
      </c>
      <c r="C2192" s="59" t="s">
        <v>241</v>
      </c>
      <c r="D2192" s="60" t="s">
        <v>212</v>
      </c>
      <c r="E2192" s="61">
        <v>38786.941472208113</v>
      </c>
    </row>
    <row r="2193" spans="1:5" x14ac:dyDescent="0.35">
      <c r="A2193" s="59" t="s">
        <v>70</v>
      </c>
      <c r="B2193" s="59" t="str">
        <f>+VLOOKUP(Tabla1[[#This Row],[Contrato]],H:I,2,0)</f>
        <v>Jaguar Exploración y Producción 2.3</v>
      </c>
      <c r="C2193" s="59" t="s">
        <v>241</v>
      </c>
      <c r="D2193" s="60" t="s">
        <v>213</v>
      </c>
      <c r="E2193" s="61">
        <v>306.1946619853918</v>
      </c>
    </row>
    <row r="2194" spans="1:5" x14ac:dyDescent="0.35">
      <c r="A2194" s="59" t="s">
        <v>70</v>
      </c>
      <c r="B2194" s="59" t="str">
        <f>+VLOOKUP(Tabla1[[#This Row],[Contrato]],H:I,2,0)</f>
        <v>Jaguar Exploración y Producción 2.3</v>
      </c>
      <c r="C2194" s="59" t="s">
        <v>241</v>
      </c>
      <c r="D2194" s="60" t="s">
        <v>214</v>
      </c>
      <c r="E2194" s="61">
        <v>604.55919006803583</v>
      </c>
    </row>
    <row r="2195" spans="1:5" x14ac:dyDescent="0.35">
      <c r="A2195" s="59" t="s">
        <v>70</v>
      </c>
      <c r="B2195" s="59" t="str">
        <f>+VLOOKUP(Tabla1[[#This Row],[Contrato]],H:I,2,0)</f>
        <v>Jaguar Exploración y Producción 2.3</v>
      </c>
      <c r="C2195" s="59" t="s">
        <v>241</v>
      </c>
      <c r="D2195" s="60" t="s">
        <v>215</v>
      </c>
      <c r="E2195" s="61">
        <v>57323.635622968744</v>
      </c>
    </row>
    <row r="2196" spans="1:5" x14ac:dyDescent="0.35">
      <c r="A2196" s="59" t="s">
        <v>70</v>
      </c>
      <c r="B2196" s="59" t="str">
        <f>+VLOOKUP(Tabla1[[#This Row],[Contrato]],H:I,2,0)</f>
        <v>Jaguar Exploración y Producción 2.3</v>
      </c>
      <c r="C2196" s="59" t="s">
        <v>241</v>
      </c>
      <c r="D2196" s="60" t="s">
        <v>216</v>
      </c>
      <c r="E2196" s="61">
        <v>28728.938363586189</v>
      </c>
    </row>
    <row r="2197" spans="1:5" x14ac:dyDescent="0.35">
      <c r="A2197" s="59" t="s">
        <v>70</v>
      </c>
      <c r="B2197" s="59" t="str">
        <f>+VLOOKUP(Tabla1[[#This Row],[Contrato]],H:I,2,0)</f>
        <v>Jaguar Exploración y Producción 2.3</v>
      </c>
      <c r="C2197" s="59" t="s">
        <v>241</v>
      </c>
      <c r="D2197" s="60" t="s">
        <v>217</v>
      </c>
      <c r="E2197" s="61">
        <v>300.83903959379342</v>
      </c>
    </row>
    <row r="2198" spans="1:5" x14ac:dyDescent="0.35">
      <c r="A2198" s="59" t="s">
        <v>70</v>
      </c>
      <c r="B2198" s="59" t="str">
        <f>+VLOOKUP(Tabla1[[#This Row],[Contrato]],H:I,2,0)</f>
        <v>Jaguar Exploración y Producción 2.3</v>
      </c>
      <c r="C2198" s="59" t="s">
        <v>241</v>
      </c>
      <c r="D2198" s="60" t="s">
        <v>218</v>
      </c>
      <c r="E2198" s="61">
        <v>18.240662139219015</v>
      </c>
    </row>
    <row r="2199" spans="1:5" x14ac:dyDescent="0.35">
      <c r="A2199" s="59" t="s">
        <v>70</v>
      </c>
      <c r="B2199" s="59" t="str">
        <f>+VLOOKUP(Tabla1[[#This Row],[Contrato]],H:I,2,0)</f>
        <v>Jaguar Exploración y Producción 2.3</v>
      </c>
      <c r="C2199" s="59" t="s">
        <v>241</v>
      </c>
      <c r="D2199" s="60" t="s">
        <v>219</v>
      </c>
      <c r="E2199" s="61">
        <v>221.93575232145957</v>
      </c>
    </row>
    <row r="2200" spans="1:5" x14ac:dyDescent="0.35">
      <c r="A2200" s="59" t="s">
        <v>70</v>
      </c>
      <c r="B2200" s="59" t="str">
        <f>+VLOOKUP(Tabla1[[#This Row],[Contrato]],H:I,2,0)</f>
        <v>Jaguar Exploración y Producción 2.3</v>
      </c>
      <c r="C2200" s="59" t="s">
        <v>241</v>
      </c>
      <c r="D2200" s="60" t="s">
        <v>220</v>
      </c>
      <c r="E2200" s="61">
        <v>2045</v>
      </c>
    </row>
    <row r="2201" spans="1:5" x14ac:dyDescent="0.35">
      <c r="A2201" s="59" t="s">
        <v>70</v>
      </c>
      <c r="B2201" s="59" t="str">
        <f>+VLOOKUP(Tabla1[[#This Row],[Contrato]],H:I,2,0)</f>
        <v>Jaguar Exploración y Producción 2.3</v>
      </c>
      <c r="C2201" s="59" t="s">
        <v>241</v>
      </c>
      <c r="D2201" s="60" t="s">
        <v>240</v>
      </c>
      <c r="E2201" s="61">
        <v>4798.9409255983428</v>
      </c>
    </row>
    <row r="2202" spans="1:5" x14ac:dyDescent="0.35">
      <c r="A2202" s="59" t="s">
        <v>70</v>
      </c>
      <c r="B2202" s="59" t="str">
        <f>+VLOOKUP(Tabla1[[#This Row],[Contrato]],H:I,2,0)</f>
        <v>Jaguar Exploración y Producción 2.3</v>
      </c>
      <c r="C2202" s="59" t="s">
        <v>241</v>
      </c>
      <c r="D2202" s="60" t="s">
        <v>259</v>
      </c>
      <c r="E2202" s="61">
        <v>2383.53759513866</v>
      </c>
    </row>
    <row r="2203" spans="1:5" x14ac:dyDescent="0.35">
      <c r="A2203" s="59" t="s">
        <v>70</v>
      </c>
      <c r="B2203" s="59" t="str">
        <f>+VLOOKUP(Tabla1[[#This Row],[Contrato]],H:I,2,0)</f>
        <v>Jaguar Exploración y Producción 2.3</v>
      </c>
      <c r="C2203" s="59" t="s">
        <v>241</v>
      </c>
      <c r="D2203" s="60" t="s">
        <v>260</v>
      </c>
      <c r="E2203" s="61">
        <v>73757.453723318467</v>
      </c>
    </row>
    <row r="2204" spans="1:5" x14ac:dyDescent="0.35">
      <c r="A2204" s="59" t="s">
        <v>70</v>
      </c>
      <c r="B2204" s="59" t="str">
        <f>+VLOOKUP(Tabla1[[#This Row],[Contrato]],H:I,2,0)</f>
        <v>Jaguar Exploración y Producción 2.3</v>
      </c>
      <c r="C2204" s="59" t="s">
        <v>241</v>
      </c>
      <c r="D2204" s="60" t="s">
        <v>267</v>
      </c>
      <c r="E2204" s="61">
        <v>7511.9839030929706</v>
      </c>
    </row>
    <row r="2205" spans="1:5" x14ac:dyDescent="0.35">
      <c r="A2205" s="59" t="s">
        <v>70</v>
      </c>
      <c r="B2205" s="59" t="str">
        <f>+VLOOKUP(Tabla1[[#This Row],[Contrato]],H:I,2,0)</f>
        <v>Jaguar Exploración y Producción 2.3</v>
      </c>
      <c r="C2205" s="59" t="s">
        <v>241</v>
      </c>
      <c r="D2205" s="60" t="s">
        <v>280</v>
      </c>
      <c r="E2205" s="61">
        <v>4039.5860316538297</v>
      </c>
    </row>
    <row r="2206" spans="1:5" x14ac:dyDescent="0.35">
      <c r="A2206" s="59" t="s">
        <v>164</v>
      </c>
      <c r="B2206" s="59" t="str">
        <f>+VLOOKUP(Tabla1[[#This Row],[Contrato]],H:I,2,0)</f>
        <v>Bloque VC 01</v>
      </c>
      <c r="C2206" s="59" t="s">
        <v>241</v>
      </c>
      <c r="D2206" s="60" t="s">
        <v>205</v>
      </c>
      <c r="E2206" s="61">
        <v>3.2800614543753506</v>
      </c>
    </row>
    <row r="2207" spans="1:5" x14ac:dyDescent="0.35">
      <c r="A2207" s="59" t="s">
        <v>164</v>
      </c>
      <c r="B2207" s="59" t="str">
        <f>+VLOOKUP(Tabla1[[#This Row],[Contrato]],H:I,2,0)</f>
        <v>Bloque VC 01</v>
      </c>
      <c r="C2207" s="59" t="s">
        <v>241</v>
      </c>
      <c r="D2207" s="60" t="s">
        <v>206</v>
      </c>
      <c r="E2207" s="61">
        <v>5736.2748891164247</v>
      </c>
    </row>
    <row r="2208" spans="1:5" x14ac:dyDescent="0.35">
      <c r="A2208" s="59" t="s">
        <v>164</v>
      </c>
      <c r="B2208" s="59" t="str">
        <f>+VLOOKUP(Tabla1[[#This Row],[Contrato]],H:I,2,0)</f>
        <v>Bloque VC 01</v>
      </c>
      <c r="C2208" s="59" t="s">
        <v>241</v>
      </c>
      <c r="D2208" s="60" t="s">
        <v>207</v>
      </c>
      <c r="E2208" s="61">
        <v>1229.1879024217073</v>
      </c>
    </row>
    <row r="2209" spans="1:5" x14ac:dyDescent="0.35">
      <c r="A2209" s="59" t="s">
        <v>164</v>
      </c>
      <c r="B2209" s="59" t="str">
        <f>+VLOOKUP(Tabla1[[#This Row],[Contrato]],H:I,2,0)</f>
        <v>Bloque VC 01</v>
      </c>
      <c r="C2209" s="59" t="s">
        <v>241</v>
      </c>
      <c r="D2209" s="60" t="s">
        <v>209</v>
      </c>
      <c r="E2209" s="61">
        <v>277340.27721518982</v>
      </c>
    </row>
    <row r="2210" spans="1:5" x14ac:dyDescent="0.35">
      <c r="A2210" s="59" t="s">
        <v>164</v>
      </c>
      <c r="B2210" s="59" t="str">
        <f>+VLOOKUP(Tabla1[[#This Row],[Contrato]],H:I,2,0)</f>
        <v>Bloque VC 01</v>
      </c>
      <c r="C2210" s="59" t="s">
        <v>241</v>
      </c>
      <c r="D2210" s="60" t="s">
        <v>210</v>
      </c>
      <c r="E2210" s="61">
        <v>240.0993755455583</v>
      </c>
    </row>
    <row r="2211" spans="1:5" x14ac:dyDescent="0.35">
      <c r="A2211" s="59" t="s">
        <v>164</v>
      </c>
      <c r="B2211" s="59" t="str">
        <f>+VLOOKUP(Tabla1[[#This Row],[Contrato]],H:I,2,0)</f>
        <v>Bloque VC 01</v>
      </c>
      <c r="C2211" s="59" t="s">
        <v>241</v>
      </c>
      <c r="D2211" s="60" t="s">
        <v>211</v>
      </c>
      <c r="E2211" s="61">
        <v>3531.4038763173585</v>
      </c>
    </row>
    <row r="2212" spans="1:5" x14ac:dyDescent="0.35">
      <c r="A2212" s="59" t="s">
        <v>164</v>
      </c>
      <c r="B2212" s="59" t="str">
        <f>+VLOOKUP(Tabla1[[#This Row],[Contrato]],H:I,2,0)</f>
        <v>Bloque VC 01</v>
      </c>
      <c r="C2212" s="59" t="s">
        <v>241</v>
      </c>
      <c r="D2212" s="60" t="s">
        <v>212</v>
      </c>
      <c r="E2212" s="61">
        <v>1573.2212626981106</v>
      </c>
    </row>
    <row r="2213" spans="1:5" x14ac:dyDescent="0.35">
      <c r="A2213" s="59" t="s">
        <v>164</v>
      </c>
      <c r="B2213" s="59" t="str">
        <f>+VLOOKUP(Tabla1[[#This Row],[Contrato]],H:I,2,0)</f>
        <v>Bloque VC 01</v>
      </c>
      <c r="C2213" s="59" t="s">
        <v>241</v>
      </c>
      <c r="D2213" s="60" t="s">
        <v>213</v>
      </c>
      <c r="E2213" s="61">
        <v>10776.406316253671</v>
      </c>
    </row>
    <row r="2214" spans="1:5" x14ac:dyDescent="0.35">
      <c r="A2214" s="59" t="s">
        <v>164</v>
      </c>
      <c r="B2214" s="59" t="str">
        <f>+VLOOKUP(Tabla1[[#This Row],[Contrato]],H:I,2,0)</f>
        <v>Bloque VC 01</v>
      </c>
      <c r="C2214" s="59" t="s">
        <v>241</v>
      </c>
      <c r="D2214" s="60" t="s">
        <v>214</v>
      </c>
      <c r="E2214" s="61">
        <v>1664.5576450797503</v>
      </c>
    </row>
    <row r="2215" spans="1:5" x14ac:dyDescent="0.35">
      <c r="A2215" s="59" t="s">
        <v>164</v>
      </c>
      <c r="B2215" s="59" t="str">
        <f>+VLOOKUP(Tabla1[[#This Row],[Contrato]],H:I,2,0)</f>
        <v>Bloque VC 01</v>
      </c>
      <c r="C2215" s="59" t="s">
        <v>241</v>
      </c>
      <c r="D2215" s="60" t="s">
        <v>215</v>
      </c>
      <c r="E2215" s="61">
        <v>1874.3937157418195</v>
      </c>
    </row>
    <row r="2216" spans="1:5" x14ac:dyDescent="0.35">
      <c r="A2216" s="59" t="s">
        <v>164</v>
      </c>
      <c r="B2216" s="59" t="str">
        <f>+VLOOKUP(Tabla1[[#This Row],[Contrato]],H:I,2,0)</f>
        <v>Bloque VC 01</v>
      </c>
      <c r="C2216" s="59" t="s">
        <v>241</v>
      </c>
      <c r="D2216" s="60" t="s">
        <v>216</v>
      </c>
      <c r="E2216" s="61">
        <v>30469.994743566334</v>
      </c>
    </row>
    <row r="2217" spans="1:5" x14ac:dyDescent="0.35">
      <c r="A2217" s="59" t="s">
        <v>164</v>
      </c>
      <c r="B2217" s="59" t="str">
        <f>+VLOOKUP(Tabla1[[#This Row],[Contrato]],H:I,2,0)</f>
        <v>Bloque VC 01</v>
      </c>
      <c r="C2217" s="59" t="s">
        <v>241</v>
      </c>
      <c r="D2217" s="60" t="s">
        <v>217</v>
      </c>
      <c r="E2217" s="61">
        <v>1760.1521881769243</v>
      </c>
    </row>
    <row r="2218" spans="1:5" x14ac:dyDescent="0.35">
      <c r="A2218" s="59" t="s">
        <v>164</v>
      </c>
      <c r="B2218" s="59" t="str">
        <f>+VLOOKUP(Tabla1[[#This Row],[Contrato]],H:I,2,0)</f>
        <v>Bloque VC 01</v>
      </c>
      <c r="C2218" s="59" t="s">
        <v>241</v>
      </c>
      <c r="D2218" s="60" t="s">
        <v>218</v>
      </c>
      <c r="E2218" s="61">
        <v>3953.7924908687928</v>
      </c>
    </row>
    <row r="2219" spans="1:5" x14ac:dyDescent="0.35">
      <c r="A2219" s="59" t="s">
        <v>164</v>
      </c>
      <c r="B2219" s="59" t="str">
        <f>+VLOOKUP(Tabla1[[#This Row],[Contrato]],H:I,2,0)</f>
        <v>Bloque VC 01</v>
      </c>
      <c r="C2219" s="59" t="s">
        <v>241</v>
      </c>
      <c r="D2219" s="60" t="s">
        <v>219</v>
      </c>
      <c r="E2219" s="61">
        <v>3858.8030138530034</v>
      </c>
    </row>
    <row r="2220" spans="1:5" x14ac:dyDescent="0.35">
      <c r="A2220" s="59" t="s">
        <v>164</v>
      </c>
      <c r="B2220" s="59" t="str">
        <f>+VLOOKUP(Tabla1[[#This Row],[Contrato]],H:I,2,0)</f>
        <v>Bloque VC 01</v>
      </c>
      <c r="C2220" s="59" t="s">
        <v>241</v>
      </c>
      <c r="D2220" s="60" t="s">
        <v>259</v>
      </c>
      <c r="E2220" s="61">
        <v>1702.0979351618814</v>
      </c>
    </row>
    <row r="2221" spans="1:5" x14ac:dyDescent="0.35">
      <c r="A2221" s="59" t="s">
        <v>164</v>
      </c>
      <c r="B2221" s="59" t="str">
        <f>+VLOOKUP(Tabla1[[#This Row],[Contrato]],H:I,2,0)</f>
        <v>Bloque VC 01</v>
      </c>
      <c r="C2221" s="59" t="s">
        <v>241</v>
      </c>
      <c r="D2221" s="60" t="s">
        <v>260</v>
      </c>
      <c r="E2221" s="61">
        <v>2923.2230164423854</v>
      </c>
    </row>
    <row r="2222" spans="1:5" x14ac:dyDescent="0.35">
      <c r="A2222" s="59" t="s">
        <v>164</v>
      </c>
      <c r="B2222" s="59" t="str">
        <f>+VLOOKUP(Tabla1[[#This Row],[Contrato]],H:I,2,0)</f>
        <v>Bloque VC 01</v>
      </c>
      <c r="C2222" s="59" t="s">
        <v>241</v>
      </c>
      <c r="D2222" s="60" t="s">
        <v>267</v>
      </c>
      <c r="E2222" s="61">
        <v>4962.1406434961455</v>
      </c>
    </row>
    <row r="2223" spans="1:5" x14ac:dyDescent="0.35">
      <c r="A2223" s="59" t="s">
        <v>164</v>
      </c>
      <c r="B2223" s="59" t="str">
        <f>+VLOOKUP(Tabla1[[#This Row],[Contrato]],H:I,2,0)</f>
        <v>Bloque VC 01</v>
      </c>
      <c r="C2223" s="59" t="s">
        <v>241</v>
      </c>
      <c r="D2223" s="60" t="s">
        <v>280</v>
      </c>
      <c r="E2223" s="61">
        <v>3027.8020251500998</v>
      </c>
    </row>
    <row r="2224" spans="1:5" x14ac:dyDescent="0.35">
      <c r="A2224" s="59" t="s">
        <v>71</v>
      </c>
      <c r="B2224" s="59" t="str">
        <f>+VLOOKUP(Tabla1[[#This Row],[Contrato]],H:I,2,0)</f>
        <v>Jaguar Exploración y Producción 2.3</v>
      </c>
      <c r="C2224" s="59" t="s">
        <v>241</v>
      </c>
      <c r="D2224" s="60" t="s">
        <v>216</v>
      </c>
      <c r="E2224" s="61">
        <v>742.260438380393</v>
      </c>
    </row>
    <row r="2225" spans="1:5" x14ac:dyDescent="0.35">
      <c r="A2225" s="59" t="s">
        <v>71</v>
      </c>
      <c r="B2225" s="59" t="str">
        <f>+VLOOKUP(Tabla1[[#This Row],[Contrato]],H:I,2,0)</f>
        <v>Jaguar Exploración y Producción 2.3</v>
      </c>
      <c r="C2225" s="59" t="s">
        <v>241</v>
      </c>
      <c r="D2225" s="60" t="s">
        <v>217</v>
      </c>
      <c r="E2225" s="61">
        <v>10995.122233203043</v>
      </c>
    </row>
    <row r="2226" spans="1:5" x14ac:dyDescent="0.35">
      <c r="A2226" s="59" t="s">
        <v>71</v>
      </c>
      <c r="B2226" s="59" t="str">
        <f>+VLOOKUP(Tabla1[[#This Row],[Contrato]],H:I,2,0)</f>
        <v>Jaguar Exploración y Producción 2.3</v>
      </c>
      <c r="C2226" s="59" t="s">
        <v>241</v>
      </c>
      <c r="D2226" s="60" t="s">
        <v>218</v>
      </c>
      <c r="E2226" s="61">
        <v>34252.010250745989</v>
      </c>
    </row>
    <row r="2227" spans="1:5" x14ac:dyDescent="0.35">
      <c r="A2227" s="59" t="s">
        <v>71</v>
      </c>
      <c r="B2227" s="59" t="str">
        <f>+VLOOKUP(Tabla1[[#This Row],[Contrato]],H:I,2,0)</f>
        <v>Jaguar Exploración y Producción 2.3</v>
      </c>
      <c r="C2227" s="59" t="s">
        <v>241</v>
      </c>
      <c r="D2227" s="60" t="s">
        <v>219</v>
      </c>
      <c r="E2227" s="61">
        <v>10431.884602342381</v>
      </c>
    </row>
    <row r="2228" spans="1:5" x14ac:dyDescent="0.35">
      <c r="A2228" s="59" t="s">
        <v>71</v>
      </c>
      <c r="B2228" s="59" t="str">
        <f>+VLOOKUP(Tabla1[[#This Row],[Contrato]],H:I,2,0)</f>
        <v>Jaguar Exploración y Producción 2.3</v>
      </c>
      <c r="C2228" s="59" t="s">
        <v>241</v>
      </c>
      <c r="D2228" s="60" t="s">
        <v>220</v>
      </c>
      <c r="E2228" s="61">
        <v>14719.938499557285</v>
      </c>
    </row>
    <row r="2229" spans="1:5" x14ac:dyDescent="0.35">
      <c r="A2229" s="59" t="s">
        <v>71</v>
      </c>
      <c r="B2229" s="59" t="str">
        <f>+VLOOKUP(Tabla1[[#This Row],[Contrato]],H:I,2,0)</f>
        <v>Jaguar Exploración y Producción 2.3</v>
      </c>
      <c r="C2229" s="59" t="s">
        <v>241</v>
      </c>
      <c r="D2229" s="60" t="s">
        <v>240</v>
      </c>
      <c r="E2229" s="61">
        <v>18245.45857068081</v>
      </c>
    </row>
    <row r="2230" spans="1:5" x14ac:dyDescent="0.35">
      <c r="A2230" s="59" t="s">
        <v>71</v>
      </c>
      <c r="B2230" s="59" t="str">
        <f>+VLOOKUP(Tabla1[[#This Row],[Contrato]],H:I,2,0)</f>
        <v>Jaguar Exploración y Producción 2.3</v>
      </c>
      <c r="C2230" s="59" t="s">
        <v>241</v>
      </c>
      <c r="D2230" s="60" t="s">
        <v>259</v>
      </c>
      <c r="E2230" s="61">
        <v>17539.056861373967</v>
      </c>
    </row>
    <row r="2231" spans="1:5" x14ac:dyDescent="0.35">
      <c r="A2231" s="59" t="s">
        <v>71</v>
      </c>
      <c r="B2231" s="59" t="str">
        <f>+VLOOKUP(Tabla1[[#This Row],[Contrato]],H:I,2,0)</f>
        <v>Jaguar Exploración y Producción 2.3</v>
      </c>
      <c r="C2231" s="59" t="s">
        <v>241</v>
      </c>
      <c r="D2231" s="60" t="s">
        <v>260</v>
      </c>
      <c r="E2231" s="61">
        <v>7302.1900515735797</v>
      </c>
    </row>
    <row r="2232" spans="1:5" x14ac:dyDescent="0.35">
      <c r="A2232" s="59" t="s">
        <v>71</v>
      </c>
      <c r="B2232" s="59" t="str">
        <f>+VLOOKUP(Tabla1[[#This Row],[Contrato]],H:I,2,0)</f>
        <v>Jaguar Exploración y Producción 2.3</v>
      </c>
      <c r="C2232" s="59" t="s">
        <v>241</v>
      </c>
      <c r="D2232" s="60" t="s">
        <v>267</v>
      </c>
      <c r="E2232" s="61">
        <v>28980.506773835092</v>
      </c>
    </row>
    <row r="2233" spans="1:5" x14ac:dyDescent="0.35">
      <c r="A2233" s="59" t="s">
        <v>71</v>
      </c>
      <c r="B2233" s="59" t="str">
        <f>+VLOOKUP(Tabla1[[#This Row],[Contrato]],H:I,2,0)</f>
        <v>Jaguar Exploración y Producción 2.3</v>
      </c>
      <c r="C2233" s="59" t="s">
        <v>241</v>
      </c>
      <c r="D2233" s="60" t="s">
        <v>280</v>
      </c>
      <c r="E2233" s="61">
        <v>36489.606019640065</v>
      </c>
    </row>
    <row r="2234" spans="1:5" x14ac:dyDescent="0.35">
      <c r="A2234" s="59" t="s">
        <v>133</v>
      </c>
      <c r="B2234" s="59" t="str">
        <f>+VLOOKUP(Tabla1[[#This Row],[Contrato]],H:I,2,0)</f>
        <v>Jaguar Exploración y Producción 2.3</v>
      </c>
      <c r="C2234" s="59" t="s">
        <v>241</v>
      </c>
      <c r="D2234" s="60" t="s">
        <v>201</v>
      </c>
      <c r="E2234" s="61">
        <v>17439.16</v>
      </c>
    </row>
    <row r="2235" spans="1:5" x14ac:dyDescent="0.35">
      <c r="A2235" s="59" t="s">
        <v>133</v>
      </c>
      <c r="B2235" s="59" t="str">
        <f>+VLOOKUP(Tabla1[[#This Row],[Contrato]],H:I,2,0)</f>
        <v>Jaguar Exploración y Producción 2.3</v>
      </c>
      <c r="C2235" s="59" t="s">
        <v>241</v>
      </c>
      <c r="D2235" s="60" t="s">
        <v>206</v>
      </c>
      <c r="E2235" s="61">
        <v>4777.974418224203</v>
      </c>
    </row>
    <row r="2236" spans="1:5" x14ac:dyDescent="0.35">
      <c r="A2236" s="59" t="s">
        <v>133</v>
      </c>
      <c r="B2236" s="59" t="str">
        <f>+VLOOKUP(Tabla1[[#This Row],[Contrato]],H:I,2,0)</f>
        <v>Jaguar Exploración y Producción 2.3</v>
      </c>
      <c r="C2236" s="59" t="s">
        <v>241</v>
      </c>
      <c r="D2236" s="60" t="s">
        <v>207</v>
      </c>
      <c r="E2236" s="61">
        <v>2055.7764346314921</v>
      </c>
    </row>
    <row r="2237" spans="1:5" x14ac:dyDescent="0.35">
      <c r="A2237" s="59" t="s">
        <v>133</v>
      </c>
      <c r="B2237" s="59" t="str">
        <f>+VLOOKUP(Tabla1[[#This Row],[Contrato]],H:I,2,0)</f>
        <v>Jaguar Exploración y Producción 2.3</v>
      </c>
      <c r="C2237" s="59" t="s">
        <v>241</v>
      </c>
      <c r="D2237" s="60" t="s">
        <v>208</v>
      </c>
      <c r="E2237" s="61">
        <v>3413.7706659562032</v>
      </c>
    </row>
    <row r="2238" spans="1:5" x14ac:dyDescent="0.35">
      <c r="A2238" s="59" t="s">
        <v>133</v>
      </c>
      <c r="B2238" s="59" t="str">
        <f>+VLOOKUP(Tabla1[[#This Row],[Contrato]],H:I,2,0)</f>
        <v>Jaguar Exploración y Producción 2.3</v>
      </c>
      <c r="C2238" s="59" t="s">
        <v>241</v>
      </c>
      <c r="D2238" s="60" t="s">
        <v>209</v>
      </c>
      <c r="E2238" s="61">
        <v>1037.9298952801373</v>
      </c>
    </row>
    <row r="2239" spans="1:5" x14ac:dyDescent="0.35">
      <c r="A2239" s="59" t="s">
        <v>133</v>
      </c>
      <c r="B2239" s="59" t="str">
        <f>+VLOOKUP(Tabla1[[#This Row],[Contrato]],H:I,2,0)</f>
        <v>Jaguar Exploración y Producción 2.3</v>
      </c>
      <c r="C2239" s="59" t="s">
        <v>241</v>
      </c>
      <c r="D2239" s="60" t="s">
        <v>210</v>
      </c>
      <c r="E2239" s="61">
        <v>9664.0795405724202</v>
      </c>
    </row>
    <row r="2240" spans="1:5" x14ac:dyDescent="0.35">
      <c r="A2240" s="59" t="s">
        <v>133</v>
      </c>
      <c r="B2240" s="59" t="str">
        <f>+VLOOKUP(Tabla1[[#This Row],[Contrato]],H:I,2,0)</f>
        <v>Jaguar Exploración y Producción 2.3</v>
      </c>
      <c r="C2240" s="59" t="s">
        <v>241</v>
      </c>
      <c r="D2240" s="60" t="s">
        <v>211</v>
      </c>
      <c r="E2240" s="61">
        <v>12816.309427834447</v>
      </c>
    </row>
    <row r="2241" spans="1:5" x14ac:dyDescent="0.35">
      <c r="A2241" s="59" t="s">
        <v>133</v>
      </c>
      <c r="B2241" s="59" t="str">
        <f>+VLOOKUP(Tabla1[[#This Row],[Contrato]],H:I,2,0)</f>
        <v>Jaguar Exploración y Producción 2.3</v>
      </c>
      <c r="C2241" s="59" t="s">
        <v>241</v>
      </c>
      <c r="D2241" s="60" t="s">
        <v>212</v>
      </c>
      <c r="E2241" s="61">
        <v>54854.009327218926</v>
      </c>
    </row>
    <row r="2242" spans="1:5" x14ac:dyDescent="0.35">
      <c r="A2242" s="59" t="s">
        <v>133</v>
      </c>
      <c r="B2242" s="59" t="str">
        <f>+VLOOKUP(Tabla1[[#This Row],[Contrato]],H:I,2,0)</f>
        <v>Jaguar Exploración y Producción 2.3</v>
      </c>
      <c r="C2242" s="59" t="s">
        <v>241</v>
      </c>
      <c r="D2242" s="60" t="s">
        <v>213</v>
      </c>
      <c r="E2242" s="61">
        <v>76.829605713039285</v>
      </c>
    </row>
    <row r="2243" spans="1:5" x14ac:dyDescent="0.35">
      <c r="A2243" s="59" t="s">
        <v>133</v>
      </c>
      <c r="B2243" s="59" t="str">
        <f>+VLOOKUP(Tabla1[[#This Row],[Contrato]],H:I,2,0)</f>
        <v>Jaguar Exploración y Producción 2.3</v>
      </c>
      <c r="C2243" s="59" t="s">
        <v>241</v>
      </c>
      <c r="D2243" s="60" t="s">
        <v>214</v>
      </c>
      <c r="E2243" s="61">
        <v>361.63277657569154</v>
      </c>
    </row>
    <row r="2244" spans="1:5" x14ac:dyDescent="0.35">
      <c r="A2244" s="59" t="s">
        <v>133</v>
      </c>
      <c r="B2244" s="59" t="str">
        <f>+VLOOKUP(Tabla1[[#This Row],[Contrato]],H:I,2,0)</f>
        <v>Jaguar Exploración y Producción 2.3</v>
      </c>
      <c r="C2244" s="59" t="s">
        <v>241</v>
      </c>
      <c r="D2244" s="60" t="s">
        <v>215</v>
      </c>
      <c r="E2244" s="61">
        <v>90.415033685935413</v>
      </c>
    </row>
    <row r="2245" spans="1:5" x14ac:dyDescent="0.35">
      <c r="A2245" s="59" t="s">
        <v>133</v>
      </c>
      <c r="B2245" s="59" t="str">
        <f>+VLOOKUP(Tabla1[[#This Row],[Contrato]],H:I,2,0)</f>
        <v>Jaguar Exploración y Producción 2.3</v>
      </c>
      <c r="C2245" s="59" t="s">
        <v>241</v>
      </c>
      <c r="D2245" s="60" t="s">
        <v>216</v>
      </c>
      <c r="E2245" s="61">
        <v>22.796341532645926</v>
      </c>
    </row>
    <row r="2246" spans="1:5" x14ac:dyDescent="0.35">
      <c r="A2246" s="59" t="s">
        <v>133</v>
      </c>
      <c r="B2246" s="59" t="str">
        <f>+VLOOKUP(Tabla1[[#This Row],[Contrato]],H:I,2,0)</f>
        <v>Jaguar Exploración y Producción 2.3</v>
      </c>
      <c r="C2246" s="59" t="s">
        <v>241</v>
      </c>
      <c r="D2246" s="60" t="s">
        <v>218</v>
      </c>
      <c r="E2246" s="61">
        <v>17.927624658110666</v>
      </c>
    </row>
    <row r="2247" spans="1:5" x14ac:dyDescent="0.35">
      <c r="A2247" s="59" t="s">
        <v>133</v>
      </c>
      <c r="B2247" s="59" t="str">
        <f>+VLOOKUP(Tabla1[[#This Row],[Contrato]],H:I,2,0)</f>
        <v>Jaguar Exploración y Producción 2.3</v>
      </c>
      <c r="C2247" s="59" t="s">
        <v>241</v>
      </c>
      <c r="D2247" s="60" t="s">
        <v>220</v>
      </c>
      <c r="E2247" s="61">
        <v>2045</v>
      </c>
    </row>
    <row r="2248" spans="1:5" x14ac:dyDescent="0.35">
      <c r="A2248" s="59" t="s">
        <v>133</v>
      </c>
      <c r="B2248" s="59" t="str">
        <f>+VLOOKUP(Tabla1[[#This Row],[Contrato]],H:I,2,0)</f>
        <v>Jaguar Exploración y Producción 2.3</v>
      </c>
      <c r="C2248" s="59" t="s">
        <v>241</v>
      </c>
      <c r="D2248" s="60" t="s">
        <v>240</v>
      </c>
      <c r="E2248" s="61">
        <v>4262.0346003270161</v>
      </c>
    </row>
    <row r="2249" spans="1:5" x14ac:dyDescent="0.35">
      <c r="A2249" s="59" t="s">
        <v>133</v>
      </c>
      <c r="B2249" s="59" t="str">
        <f>+VLOOKUP(Tabla1[[#This Row],[Contrato]],H:I,2,0)</f>
        <v>Jaguar Exploración y Producción 2.3</v>
      </c>
      <c r="C2249" s="59" t="s">
        <v>241</v>
      </c>
      <c r="D2249" s="60" t="s">
        <v>259</v>
      </c>
      <c r="E2249" s="61">
        <v>13.659507637520383</v>
      </c>
    </row>
    <row r="2250" spans="1:5" x14ac:dyDescent="0.35">
      <c r="A2250" s="59" t="s">
        <v>133</v>
      </c>
      <c r="B2250" s="59" t="str">
        <f>+VLOOKUP(Tabla1[[#This Row],[Contrato]],H:I,2,0)</f>
        <v>Jaguar Exploración y Producción 2.3</v>
      </c>
      <c r="C2250" s="59" t="s">
        <v>241</v>
      </c>
      <c r="D2250" s="60" t="s">
        <v>260</v>
      </c>
      <c r="E2250" s="61">
        <v>41.240430432628713</v>
      </c>
    </row>
    <row r="2251" spans="1:5" x14ac:dyDescent="0.35">
      <c r="A2251" s="59" t="s">
        <v>133</v>
      </c>
      <c r="B2251" s="59" t="str">
        <f>+VLOOKUP(Tabla1[[#This Row],[Contrato]],H:I,2,0)</f>
        <v>Jaguar Exploración y Producción 2.3</v>
      </c>
      <c r="C2251" s="59" t="s">
        <v>241</v>
      </c>
      <c r="D2251" s="60" t="s">
        <v>267</v>
      </c>
      <c r="E2251" s="61">
        <v>8180</v>
      </c>
    </row>
    <row r="2252" spans="1:5" x14ac:dyDescent="0.35">
      <c r="A2252" s="59" t="s">
        <v>133</v>
      </c>
      <c r="B2252" s="59" t="str">
        <f>+VLOOKUP(Tabla1[[#This Row],[Contrato]],H:I,2,0)</f>
        <v>Jaguar Exploración y Producción 2.3</v>
      </c>
      <c r="C2252" s="59" t="s">
        <v>241</v>
      </c>
      <c r="D2252" s="60" t="s">
        <v>280</v>
      </c>
      <c r="E2252" s="61">
        <v>1672.215711730496</v>
      </c>
    </row>
    <row r="2253" spans="1:5" x14ac:dyDescent="0.35">
      <c r="A2253" s="59" t="s">
        <v>166</v>
      </c>
      <c r="B2253" s="59" t="str">
        <f>+VLOOKUP(Tabla1[[#This Row],[Contrato]],H:I,2,0)</f>
        <v>Repsol Exploración México</v>
      </c>
      <c r="C2253" s="59" t="s">
        <v>241</v>
      </c>
      <c r="D2253" s="60" t="s">
        <v>208</v>
      </c>
      <c r="E2253" s="61">
        <v>128076.70180201264</v>
      </c>
    </row>
    <row r="2254" spans="1:5" x14ac:dyDescent="0.35">
      <c r="A2254" s="59" t="s">
        <v>166</v>
      </c>
      <c r="B2254" s="59" t="str">
        <f>+VLOOKUP(Tabla1[[#This Row],[Contrato]],H:I,2,0)</f>
        <v>Repsol Exploración México</v>
      </c>
      <c r="C2254" s="59" t="s">
        <v>241</v>
      </c>
      <c r="D2254" s="60" t="s">
        <v>209</v>
      </c>
      <c r="E2254" s="61">
        <v>154816.47503874337</v>
      </c>
    </row>
    <row r="2255" spans="1:5" x14ac:dyDescent="0.35">
      <c r="A2255" s="59" t="s">
        <v>166</v>
      </c>
      <c r="B2255" s="59" t="str">
        <f>+VLOOKUP(Tabla1[[#This Row],[Contrato]],H:I,2,0)</f>
        <v>Repsol Exploración México</v>
      </c>
      <c r="C2255" s="59" t="s">
        <v>241</v>
      </c>
      <c r="D2255" s="60" t="s">
        <v>210</v>
      </c>
      <c r="E2255" s="61">
        <v>309.56</v>
      </c>
    </row>
    <row r="2256" spans="1:5" x14ac:dyDescent="0.35">
      <c r="A2256" s="59" t="s">
        <v>166</v>
      </c>
      <c r="B2256" s="59" t="str">
        <f>+VLOOKUP(Tabla1[[#This Row],[Contrato]],H:I,2,0)</f>
        <v>Repsol Exploración México</v>
      </c>
      <c r="C2256" s="59" t="s">
        <v>241</v>
      </c>
      <c r="D2256" s="60" t="s">
        <v>211</v>
      </c>
      <c r="E2256" s="61">
        <v>558584.81235204614</v>
      </c>
    </row>
    <row r="2257" spans="1:5" x14ac:dyDescent="0.35">
      <c r="A2257" s="59" t="s">
        <v>166</v>
      </c>
      <c r="B2257" s="59" t="str">
        <f>+VLOOKUP(Tabla1[[#This Row],[Contrato]],H:I,2,0)</f>
        <v>Repsol Exploración México</v>
      </c>
      <c r="C2257" s="59" t="s">
        <v>241</v>
      </c>
      <c r="D2257" s="60" t="s">
        <v>212</v>
      </c>
      <c r="E2257" s="61">
        <v>25165.25</v>
      </c>
    </row>
    <row r="2258" spans="1:5" x14ac:dyDescent="0.35">
      <c r="A2258" s="59" t="s">
        <v>166</v>
      </c>
      <c r="B2258" s="59" t="str">
        <f>+VLOOKUP(Tabla1[[#This Row],[Contrato]],H:I,2,0)</f>
        <v>Repsol Exploración México</v>
      </c>
      <c r="C2258" s="59" t="s">
        <v>241</v>
      </c>
      <c r="D2258" s="60" t="s">
        <v>213</v>
      </c>
      <c r="E2258" s="61">
        <v>571177.81773676584</v>
      </c>
    </row>
    <row r="2259" spans="1:5" x14ac:dyDescent="0.35">
      <c r="A2259" s="59" t="s">
        <v>166</v>
      </c>
      <c r="B2259" s="59" t="str">
        <f>+VLOOKUP(Tabla1[[#This Row],[Contrato]],H:I,2,0)</f>
        <v>Repsol Exploración México</v>
      </c>
      <c r="C2259" s="59" t="s">
        <v>241</v>
      </c>
      <c r="D2259" s="60" t="s">
        <v>214</v>
      </c>
      <c r="E2259" s="61">
        <v>2532396.8563143793</v>
      </c>
    </row>
    <row r="2260" spans="1:5" x14ac:dyDescent="0.35">
      <c r="A2260" s="59" t="s">
        <v>166</v>
      </c>
      <c r="B2260" s="59" t="str">
        <f>+VLOOKUP(Tabla1[[#This Row],[Contrato]],H:I,2,0)</f>
        <v>Repsol Exploración México</v>
      </c>
      <c r="C2260" s="59" t="s">
        <v>241</v>
      </c>
      <c r="D2260" s="60" t="s">
        <v>215</v>
      </c>
      <c r="E2260" s="61">
        <v>167890.43055744789</v>
      </c>
    </row>
    <row r="2261" spans="1:5" x14ac:dyDescent="0.35">
      <c r="A2261" s="59" t="s">
        <v>166</v>
      </c>
      <c r="B2261" s="59" t="str">
        <f>+VLOOKUP(Tabla1[[#This Row],[Contrato]],H:I,2,0)</f>
        <v>Repsol Exploración México</v>
      </c>
      <c r="C2261" s="59" t="s">
        <v>241</v>
      </c>
      <c r="D2261" s="60" t="s">
        <v>216</v>
      </c>
      <c r="E2261" s="61">
        <v>554518.96040045202</v>
      </c>
    </row>
    <row r="2262" spans="1:5" x14ac:dyDescent="0.35">
      <c r="A2262" s="59" t="s">
        <v>166</v>
      </c>
      <c r="B2262" s="59" t="str">
        <f>+VLOOKUP(Tabla1[[#This Row],[Contrato]],H:I,2,0)</f>
        <v>Repsol Exploración México</v>
      </c>
      <c r="C2262" s="59" t="s">
        <v>241</v>
      </c>
      <c r="D2262" s="60" t="s">
        <v>217</v>
      </c>
      <c r="E2262" s="61">
        <v>540751.54146749852</v>
      </c>
    </row>
    <row r="2263" spans="1:5" x14ac:dyDescent="0.35">
      <c r="A2263" s="59" t="s">
        <v>166</v>
      </c>
      <c r="B2263" s="59" t="str">
        <f>+VLOOKUP(Tabla1[[#This Row],[Contrato]],H:I,2,0)</f>
        <v>Repsol Exploración México</v>
      </c>
      <c r="C2263" s="59" t="s">
        <v>241</v>
      </c>
      <c r="D2263" s="60" t="s">
        <v>218</v>
      </c>
      <c r="E2263" s="61">
        <v>639939.8098418694</v>
      </c>
    </row>
    <row r="2264" spans="1:5" x14ac:dyDescent="0.35">
      <c r="A2264" s="59" t="s">
        <v>166</v>
      </c>
      <c r="B2264" s="59" t="str">
        <f>+VLOOKUP(Tabla1[[#This Row],[Contrato]],H:I,2,0)</f>
        <v>Repsol Exploración México</v>
      </c>
      <c r="C2264" s="59" t="s">
        <v>241</v>
      </c>
      <c r="D2264" s="60" t="s">
        <v>219</v>
      </c>
      <c r="E2264" s="61">
        <v>714725.82011412992</v>
      </c>
    </row>
    <row r="2265" spans="1:5" x14ac:dyDescent="0.35">
      <c r="A2265" s="59" t="s">
        <v>166</v>
      </c>
      <c r="B2265" s="59" t="str">
        <f>+VLOOKUP(Tabla1[[#This Row],[Contrato]],H:I,2,0)</f>
        <v>Repsol Exploración México</v>
      </c>
      <c r="C2265" s="59" t="s">
        <v>241</v>
      </c>
      <c r="D2265" s="60" t="s">
        <v>240</v>
      </c>
      <c r="E2265" s="61">
        <v>703711.7731955722</v>
      </c>
    </row>
    <row r="2266" spans="1:5" x14ac:dyDescent="0.35">
      <c r="A2266" s="59" t="s">
        <v>166</v>
      </c>
      <c r="B2266" s="59" t="str">
        <f>+VLOOKUP(Tabla1[[#This Row],[Contrato]],H:I,2,0)</f>
        <v>Repsol Exploración México</v>
      </c>
      <c r="C2266" s="59" t="s">
        <v>241</v>
      </c>
      <c r="D2266" s="60" t="s">
        <v>259</v>
      </c>
      <c r="E2266" s="61">
        <v>763439.42699287483</v>
      </c>
    </row>
    <row r="2267" spans="1:5" x14ac:dyDescent="0.35">
      <c r="A2267" s="59" t="s">
        <v>166</v>
      </c>
      <c r="B2267" s="59" t="str">
        <f>+VLOOKUP(Tabla1[[#This Row],[Contrato]],H:I,2,0)</f>
        <v>Repsol Exploración México</v>
      </c>
      <c r="C2267" s="59" t="s">
        <v>241</v>
      </c>
      <c r="D2267" s="60" t="s">
        <v>260</v>
      </c>
      <c r="E2267" s="61">
        <v>791229.59209508775</v>
      </c>
    </row>
    <row r="2268" spans="1:5" x14ac:dyDescent="0.35">
      <c r="A2268" s="59" t="s">
        <v>166</v>
      </c>
      <c r="B2268" s="59" t="str">
        <f>+VLOOKUP(Tabla1[[#This Row],[Contrato]],H:I,2,0)</f>
        <v>Repsol Exploración México</v>
      </c>
      <c r="C2268" s="59" t="s">
        <v>241</v>
      </c>
      <c r="D2268" s="60" t="s">
        <v>267</v>
      </c>
      <c r="E2268" s="61">
        <v>1688150.4801810263</v>
      </c>
    </row>
    <row r="2269" spans="1:5" x14ac:dyDescent="0.35">
      <c r="A2269" s="59" t="s">
        <v>166</v>
      </c>
      <c r="B2269" s="59" t="str">
        <f>+VLOOKUP(Tabla1[[#This Row],[Contrato]],H:I,2,0)</f>
        <v>Repsol Exploración México</v>
      </c>
      <c r="C2269" s="59" t="s">
        <v>241</v>
      </c>
      <c r="D2269" s="60" t="s">
        <v>280</v>
      </c>
      <c r="E2269" s="61">
        <v>628113.44349639048</v>
      </c>
    </row>
    <row r="2270" spans="1:5" x14ac:dyDescent="0.35">
      <c r="A2270" s="59" t="s">
        <v>134</v>
      </c>
      <c r="B2270" s="59" t="str">
        <f>+VLOOKUP(Tabla1[[#This Row],[Contrato]],H:I,2,0)</f>
        <v>PC Carigali Mexico Operations</v>
      </c>
      <c r="C2270" s="59" t="s">
        <v>241</v>
      </c>
      <c r="D2270" s="60" t="s">
        <v>207</v>
      </c>
      <c r="E2270" s="61">
        <v>1341.4122136447825</v>
      </c>
    </row>
    <row r="2271" spans="1:5" x14ac:dyDescent="0.35">
      <c r="A2271" s="59" t="s">
        <v>134</v>
      </c>
      <c r="B2271" s="59" t="str">
        <f>+VLOOKUP(Tabla1[[#This Row],[Contrato]],H:I,2,0)</f>
        <v>PC Carigali Mexico Operations</v>
      </c>
      <c r="C2271" s="59" t="s">
        <v>241</v>
      </c>
      <c r="D2271" s="60" t="s">
        <v>208</v>
      </c>
      <c r="E2271" s="61">
        <v>1247.5306742640337</v>
      </c>
    </row>
    <row r="2272" spans="1:5" x14ac:dyDescent="0.35">
      <c r="A2272" s="59" t="s">
        <v>134</v>
      </c>
      <c r="B2272" s="59" t="str">
        <f>+VLOOKUP(Tabla1[[#This Row],[Contrato]],H:I,2,0)</f>
        <v>PC Carigali Mexico Operations</v>
      </c>
      <c r="C2272" s="59" t="s">
        <v>241</v>
      </c>
      <c r="D2272" s="60" t="s">
        <v>209</v>
      </c>
      <c r="E2272" s="61">
        <v>3776.2505631853196</v>
      </c>
    </row>
    <row r="2273" spans="1:5" x14ac:dyDescent="0.35">
      <c r="A2273" s="59" t="s">
        <v>134</v>
      </c>
      <c r="B2273" s="59" t="str">
        <f>+VLOOKUP(Tabla1[[#This Row],[Contrato]],H:I,2,0)</f>
        <v>PC Carigali Mexico Operations</v>
      </c>
      <c r="C2273" s="59" t="s">
        <v>241</v>
      </c>
      <c r="D2273" s="60" t="s">
        <v>210</v>
      </c>
      <c r="E2273" s="61">
        <v>809.76836382832698</v>
      </c>
    </row>
    <row r="2274" spans="1:5" x14ac:dyDescent="0.35">
      <c r="A2274" s="59" t="s">
        <v>134</v>
      </c>
      <c r="B2274" s="59" t="str">
        <f>+VLOOKUP(Tabla1[[#This Row],[Contrato]],H:I,2,0)</f>
        <v>PC Carigali Mexico Operations</v>
      </c>
      <c r="C2274" s="59" t="s">
        <v>241</v>
      </c>
      <c r="D2274" s="60" t="s">
        <v>211</v>
      </c>
      <c r="E2274" s="61">
        <v>3958.0172224257453</v>
      </c>
    </row>
    <row r="2275" spans="1:5" x14ac:dyDescent="0.35">
      <c r="A2275" s="59" t="s">
        <v>134</v>
      </c>
      <c r="B2275" s="59" t="str">
        <f>+VLOOKUP(Tabla1[[#This Row],[Contrato]],H:I,2,0)</f>
        <v>PC Carigali Mexico Operations</v>
      </c>
      <c r="C2275" s="59" t="s">
        <v>241</v>
      </c>
      <c r="D2275" s="60" t="s">
        <v>212</v>
      </c>
      <c r="E2275" s="61">
        <v>146716.5053988008</v>
      </c>
    </row>
    <row r="2276" spans="1:5" x14ac:dyDescent="0.35">
      <c r="A2276" s="59" t="s">
        <v>134</v>
      </c>
      <c r="B2276" s="59" t="str">
        <f>+VLOOKUP(Tabla1[[#This Row],[Contrato]],H:I,2,0)</f>
        <v>PC Carigali Mexico Operations</v>
      </c>
      <c r="C2276" s="59" t="s">
        <v>241</v>
      </c>
      <c r="D2276" s="60" t="s">
        <v>213</v>
      </c>
      <c r="E2276" s="61">
        <v>127158.75634611654</v>
      </c>
    </row>
    <row r="2277" spans="1:5" x14ac:dyDescent="0.35">
      <c r="A2277" s="59" t="s">
        <v>134</v>
      </c>
      <c r="B2277" s="59" t="str">
        <f>+VLOOKUP(Tabla1[[#This Row],[Contrato]],H:I,2,0)</f>
        <v>PC Carigali Mexico Operations</v>
      </c>
      <c r="C2277" s="59" t="s">
        <v>241</v>
      </c>
      <c r="D2277" s="60" t="s">
        <v>214</v>
      </c>
      <c r="E2277" s="61">
        <v>352249.14</v>
      </c>
    </row>
    <row r="2278" spans="1:5" x14ac:dyDescent="0.35">
      <c r="A2278" s="59" t="s">
        <v>134</v>
      </c>
      <c r="B2278" s="59" t="str">
        <f>+VLOOKUP(Tabla1[[#This Row],[Contrato]],H:I,2,0)</f>
        <v>PC Carigali Mexico Operations</v>
      </c>
      <c r="C2278" s="59" t="s">
        <v>241</v>
      </c>
      <c r="D2278" s="60" t="s">
        <v>215</v>
      </c>
      <c r="E2278" s="61">
        <v>332730.93025551795</v>
      </c>
    </row>
    <row r="2279" spans="1:5" x14ac:dyDescent="0.35">
      <c r="A2279" s="59" t="s">
        <v>134</v>
      </c>
      <c r="B2279" s="59" t="str">
        <f>+VLOOKUP(Tabla1[[#This Row],[Contrato]],H:I,2,0)</f>
        <v>PC Carigali Mexico Operations</v>
      </c>
      <c r="C2279" s="59" t="s">
        <v>241</v>
      </c>
      <c r="D2279" s="60" t="s">
        <v>216</v>
      </c>
      <c r="E2279" s="61">
        <v>52638.074580526925</v>
      </c>
    </row>
    <row r="2280" spans="1:5" x14ac:dyDescent="0.35">
      <c r="A2280" s="59" t="s">
        <v>134</v>
      </c>
      <c r="B2280" s="59" t="str">
        <f>+VLOOKUP(Tabla1[[#This Row],[Contrato]],H:I,2,0)</f>
        <v>PC Carigali Mexico Operations</v>
      </c>
      <c r="C2280" s="59" t="s">
        <v>241</v>
      </c>
      <c r="D2280" s="60" t="s">
        <v>217</v>
      </c>
      <c r="E2280" s="61">
        <v>659292.8600000001</v>
      </c>
    </row>
    <row r="2281" spans="1:5" x14ac:dyDescent="0.35">
      <c r="A2281" s="59" t="s">
        <v>134</v>
      </c>
      <c r="B2281" s="59" t="str">
        <f>+VLOOKUP(Tabla1[[#This Row],[Contrato]],H:I,2,0)</f>
        <v>PC Carigali Mexico Operations</v>
      </c>
      <c r="C2281" s="59" t="s">
        <v>241</v>
      </c>
      <c r="D2281" s="60" t="s">
        <v>218</v>
      </c>
      <c r="E2281" s="61">
        <v>9726.6934628631079</v>
      </c>
    </row>
    <row r="2282" spans="1:5" x14ac:dyDescent="0.35">
      <c r="A2282" s="59" t="s">
        <v>134</v>
      </c>
      <c r="B2282" s="59" t="str">
        <f>+VLOOKUP(Tabla1[[#This Row],[Contrato]],H:I,2,0)</f>
        <v>PC Carigali Mexico Operations</v>
      </c>
      <c r="C2282" s="59" t="s">
        <v>241</v>
      </c>
      <c r="D2282" s="60" t="s">
        <v>219</v>
      </c>
      <c r="E2282" s="61">
        <v>77036.618767080421</v>
      </c>
    </row>
    <row r="2283" spans="1:5" x14ac:dyDescent="0.35">
      <c r="A2283" s="59" t="s">
        <v>134</v>
      </c>
      <c r="B2283" s="59" t="str">
        <f>+VLOOKUP(Tabla1[[#This Row],[Contrato]],H:I,2,0)</f>
        <v>PC Carigali Mexico Operations</v>
      </c>
      <c r="C2283" s="59" t="s">
        <v>241</v>
      </c>
      <c r="D2283" s="60" t="s">
        <v>220</v>
      </c>
      <c r="E2283" s="61">
        <v>239200.57898532436</v>
      </c>
    </row>
    <row r="2284" spans="1:5" x14ac:dyDescent="0.35">
      <c r="A2284" s="59" t="s">
        <v>134</v>
      </c>
      <c r="B2284" s="59" t="str">
        <f>+VLOOKUP(Tabla1[[#This Row],[Contrato]],H:I,2,0)</f>
        <v>PC Carigali Mexico Operations</v>
      </c>
      <c r="C2284" s="59" t="s">
        <v>241</v>
      </c>
      <c r="D2284" s="60" t="s">
        <v>240</v>
      </c>
      <c r="E2284" s="61">
        <v>44097.750435727336</v>
      </c>
    </row>
    <row r="2285" spans="1:5" x14ac:dyDescent="0.35">
      <c r="A2285" s="59" t="s">
        <v>134</v>
      </c>
      <c r="B2285" s="59" t="str">
        <f>+VLOOKUP(Tabla1[[#This Row],[Contrato]],H:I,2,0)</f>
        <v>PC Carigali Mexico Operations</v>
      </c>
      <c r="C2285" s="59" t="s">
        <v>241</v>
      </c>
      <c r="D2285" s="60" t="s">
        <v>259</v>
      </c>
      <c r="E2285" s="61">
        <v>189245.4324773252</v>
      </c>
    </row>
    <row r="2286" spans="1:5" x14ac:dyDescent="0.35">
      <c r="A2286" s="59" t="s">
        <v>134</v>
      </c>
      <c r="B2286" s="59" t="str">
        <f>+VLOOKUP(Tabla1[[#This Row],[Contrato]],H:I,2,0)</f>
        <v>PC Carigali Mexico Operations</v>
      </c>
      <c r="C2286" s="59" t="s">
        <v>241</v>
      </c>
      <c r="D2286" s="60" t="s">
        <v>260</v>
      </c>
      <c r="E2286" s="61">
        <v>76103.982957547283</v>
      </c>
    </row>
    <row r="2287" spans="1:5" x14ac:dyDescent="0.35">
      <c r="A2287" s="59" t="s">
        <v>134</v>
      </c>
      <c r="B2287" s="59" t="str">
        <f>+VLOOKUP(Tabla1[[#This Row],[Contrato]],H:I,2,0)</f>
        <v>PC Carigali Mexico Operations</v>
      </c>
      <c r="C2287" s="59" t="s">
        <v>241</v>
      </c>
      <c r="D2287" s="60" t="s">
        <v>267</v>
      </c>
      <c r="E2287" s="61">
        <v>189836.19755330417</v>
      </c>
    </row>
    <row r="2288" spans="1:5" x14ac:dyDescent="0.35">
      <c r="A2288" s="59" t="s">
        <v>134</v>
      </c>
      <c r="B2288" s="59" t="str">
        <f>+VLOOKUP(Tabla1[[#This Row],[Contrato]],H:I,2,0)</f>
        <v>PC Carigali Mexico Operations</v>
      </c>
      <c r="C2288" s="59" t="s">
        <v>241</v>
      </c>
      <c r="D2288" s="60" t="s">
        <v>280</v>
      </c>
      <c r="E2288" s="61">
        <v>110435.89708470913</v>
      </c>
    </row>
    <row r="2289" spans="1:5" x14ac:dyDescent="0.35">
      <c r="A2289" s="59" t="s">
        <v>168</v>
      </c>
      <c r="B2289" s="59" t="str">
        <f>+VLOOKUP(Tabla1[[#This Row],[Contrato]],H:I,2,0)</f>
        <v>Repsol Exploración México</v>
      </c>
      <c r="C2289" s="59" t="s">
        <v>241</v>
      </c>
      <c r="D2289" s="60" t="s">
        <v>208</v>
      </c>
      <c r="E2289" s="61">
        <v>19742.181802012637</v>
      </c>
    </row>
    <row r="2290" spans="1:5" x14ac:dyDescent="0.35">
      <c r="A2290" s="59" t="s">
        <v>168</v>
      </c>
      <c r="B2290" s="59" t="str">
        <f>+VLOOKUP(Tabla1[[#This Row],[Contrato]],H:I,2,0)</f>
        <v>Repsol Exploración México</v>
      </c>
      <c r="C2290" s="59" t="s">
        <v>241</v>
      </c>
      <c r="D2290" s="60" t="s">
        <v>209</v>
      </c>
      <c r="E2290" s="61">
        <v>32109.442176189921</v>
      </c>
    </row>
    <row r="2291" spans="1:5" x14ac:dyDescent="0.35">
      <c r="A2291" s="59" t="s">
        <v>168</v>
      </c>
      <c r="B2291" s="59" t="str">
        <f>+VLOOKUP(Tabla1[[#This Row],[Contrato]],H:I,2,0)</f>
        <v>Repsol Exploración México</v>
      </c>
      <c r="C2291" s="59" t="s">
        <v>241</v>
      </c>
      <c r="D2291" s="60" t="s">
        <v>210</v>
      </c>
      <c r="E2291" s="61">
        <v>309.56</v>
      </c>
    </row>
    <row r="2292" spans="1:5" x14ac:dyDescent="0.35">
      <c r="A2292" s="59" t="s">
        <v>168</v>
      </c>
      <c r="B2292" s="59" t="str">
        <f>+VLOOKUP(Tabla1[[#This Row],[Contrato]],H:I,2,0)</f>
        <v>Repsol Exploración México</v>
      </c>
      <c r="C2292" s="59" t="s">
        <v>241</v>
      </c>
      <c r="D2292" s="60" t="s">
        <v>211</v>
      </c>
      <c r="E2292" s="61">
        <v>310663.79245614028</v>
      </c>
    </row>
    <row r="2293" spans="1:5" x14ac:dyDescent="0.35">
      <c r="A2293" s="59" t="s">
        <v>168</v>
      </c>
      <c r="B2293" s="59" t="str">
        <f>+VLOOKUP(Tabla1[[#This Row],[Contrato]],H:I,2,0)</f>
        <v>Repsol Exploración México</v>
      </c>
      <c r="C2293" s="59" t="s">
        <v>241</v>
      </c>
      <c r="D2293" s="60" t="s">
        <v>212</v>
      </c>
      <c r="E2293" s="61">
        <v>25165.239999999998</v>
      </c>
    </row>
    <row r="2294" spans="1:5" x14ac:dyDescent="0.35">
      <c r="A2294" s="59" t="s">
        <v>168</v>
      </c>
      <c r="B2294" s="59" t="str">
        <f>+VLOOKUP(Tabla1[[#This Row],[Contrato]],H:I,2,0)</f>
        <v>Repsol Exploración México</v>
      </c>
      <c r="C2294" s="59" t="s">
        <v>241</v>
      </c>
      <c r="D2294" s="60" t="s">
        <v>213</v>
      </c>
      <c r="E2294" s="61">
        <v>236281.8047259099</v>
      </c>
    </row>
    <row r="2295" spans="1:5" x14ac:dyDescent="0.35">
      <c r="A2295" s="59" t="s">
        <v>168</v>
      </c>
      <c r="B2295" s="59" t="str">
        <f>+VLOOKUP(Tabla1[[#This Row],[Contrato]],H:I,2,0)</f>
        <v>Repsol Exploración México</v>
      </c>
      <c r="C2295" s="59" t="s">
        <v>241</v>
      </c>
      <c r="D2295" s="60" t="s">
        <v>214</v>
      </c>
      <c r="E2295" s="61">
        <v>257369.93378802502</v>
      </c>
    </row>
    <row r="2296" spans="1:5" x14ac:dyDescent="0.35">
      <c r="A2296" s="59" t="s">
        <v>168</v>
      </c>
      <c r="B2296" s="59" t="str">
        <f>+VLOOKUP(Tabla1[[#This Row],[Contrato]],H:I,2,0)</f>
        <v>Repsol Exploración México</v>
      </c>
      <c r="C2296" s="59" t="s">
        <v>241</v>
      </c>
      <c r="D2296" s="60" t="s">
        <v>215</v>
      </c>
      <c r="E2296" s="61">
        <v>136172.10527872396</v>
      </c>
    </row>
    <row r="2297" spans="1:5" x14ac:dyDescent="0.35">
      <c r="A2297" s="59" t="s">
        <v>168</v>
      </c>
      <c r="B2297" s="59" t="str">
        <f>+VLOOKUP(Tabla1[[#This Row],[Contrato]],H:I,2,0)</f>
        <v>Repsol Exploración México</v>
      </c>
      <c r="C2297" s="59" t="s">
        <v>241</v>
      </c>
      <c r="D2297" s="60" t="s">
        <v>216</v>
      </c>
      <c r="E2297" s="61">
        <v>121007.55748949561</v>
      </c>
    </row>
    <row r="2298" spans="1:5" x14ac:dyDescent="0.35">
      <c r="A2298" s="59" t="s">
        <v>168</v>
      </c>
      <c r="B2298" s="59" t="str">
        <f>+VLOOKUP(Tabla1[[#This Row],[Contrato]],H:I,2,0)</f>
        <v>Repsol Exploración México</v>
      </c>
      <c r="C2298" s="59" t="s">
        <v>241</v>
      </c>
      <c r="D2298" s="60" t="s">
        <v>217</v>
      </c>
      <c r="E2298" s="61">
        <v>274245.94004505291</v>
      </c>
    </row>
    <row r="2299" spans="1:5" x14ac:dyDescent="0.35">
      <c r="A2299" s="59" t="s">
        <v>168</v>
      </c>
      <c r="B2299" s="59" t="str">
        <f>+VLOOKUP(Tabla1[[#This Row],[Contrato]],H:I,2,0)</f>
        <v>Repsol Exploración México</v>
      </c>
      <c r="C2299" s="59" t="s">
        <v>241</v>
      </c>
      <c r="D2299" s="60" t="s">
        <v>218</v>
      </c>
      <c r="E2299" s="61">
        <v>256161.3627406212</v>
      </c>
    </row>
    <row r="2300" spans="1:5" x14ac:dyDescent="0.35">
      <c r="A2300" s="59" t="s">
        <v>168</v>
      </c>
      <c r="B2300" s="59" t="str">
        <f>+VLOOKUP(Tabla1[[#This Row],[Contrato]],H:I,2,0)</f>
        <v>Repsol Exploración México</v>
      </c>
      <c r="C2300" s="59" t="s">
        <v>241</v>
      </c>
      <c r="D2300" s="60" t="s">
        <v>219</v>
      </c>
      <c r="E2300" s="61">
        <v>174429.3291824206</v>
      </c>
    </row>
    <row r="2301" spans="1:5" x14ac:dyDescent="0.35">
      <c r="A2301" s="59" t="s">
        <v>168</v>
      </c>
      <c r="B2301" s="59" t="str">
        <f>+VLOOKUP(Tabla1[[#This Row],[Contrato]],H:I,2,0)</f>
        <v>Repsol Exploración México</v>
      </c>
      <c r="C2301" s="59" t="s">
        <v>241</v>
      </c>
      <c r="D2301" s="60" t="s">
        <v>240</v>
      </c>
      <c r="E2301" s="61">
        <v>456295.35572177533</v>
      </c>
    </row>
    <row r="2302" spans="1:5" x14ac:dyDescent="0.35">
      <c r="A2302" s="59" t="s">
        <v>168</v>
      </c>
      <c r="B2302" s="59" t="str">
        <f>+VLOOKUP(Tabla1[[#This Row],[Contrato]],H:I,2,0)</f>
        <v>Repsol Exploración México</v>
      </c>
      <c r="C2302" s="59" t="s">
        <v>241</v>
      </c>
      <c r="D2302" s="60" t="s">
        <v>259</v>
      </c>
      <c r="E2302" s="61">
        <v>277115.81404434831</v>
      </c>
    </row>
    <row r="2303" spans="1:5" x14ac:dyDescent="0.35">
      <c r="A2303" s="59" t="s">
        <v>168</v>
      </c>
      <c r="B2303" s="59" t="str">
        <f>+VLOOKUP(Tabla1[[#This Row],[Contrato]],H:I,2,0)</f>
        <v>Repsol Exploración México</v>
      </c>
      <c r="C2303" s="59" t="s">
        <v>241</v>
      </c>
      <c r="D2303" s="60" t="s">
        <v>260</v>
      </c>
      <c r="E2303" s="61">
        <v>267401.92727051652</v>
      </c>
    </row>
    <row r="2304" spans="1:5" x14ac:dyDescent="0.35">
      <c r="A2304" s="59" t="s">
        <v>168</v>
      </c>
      <c r="B2304" s="59" t="str">
        <f>+VLOOKUP(Tabla1[[#This Row],[Contrato]],H:I,2,0)</f>
        <v>Repsol Exploración México</v>
      </c>
      <c r="C2304" s="59" t="s">
        <v>241</v>
      </c>
      <c r="D2304" s="60" t="s">
        <v>267</v>
      </c>
      <c r="E2304" s="61">
        <v>555440.24794090621</v>
      </c>
    </row>
    <row r="2305" spans="1:5" x14ac:dyDescent="0.35">
      <c r="A2305" s="59" t="s">
        <v>168</v>
      </c>
      <c r="B2305" s="59" t="str">
        <f>+VLOOKUP(Tabla1[[#This Row],[Contrato]],H:I,2,0)</f>
        <v>Repsol Exploración México</v>
      </c>
      <c r="C2305" s="59" t="s">
        <v>241</v>
      </c>
      <c r="D2305" s="60" t="s">
        <v>280</v>
      </c>
      <c r="E2305" s="61">
        <v>480458.74291458656</v>
      </c>
    </row>
    <row r="2306" spans="1:5" x14ac:dyDescent="0.35">
      <c r="A2306" s="59" t="s">
        <v>135</v>
      </c>
      <c r="B2306" s="59" t="str">
        <f>+VLOOKUP(Tabla1[[#This Row],[Contrato]],H:I,2,0)</f>
        <v>Shell Exploracion y Extraccion de Mexico</v>
      </c>
      <c r="C2306" s="59" t="s">
        <v>241</v>
      </c>
      <c r="D2306" s="60" t="s">
        <v>207</v>
      </c>
      <c r="E2306" s="61">
        <v>89098.16</v>
      </c>
    </row>
    <row r="2307" spans="1:5" x14ac:dyDescent="0.35">
      <c r="A2307" s="59" t="s">
        <v>135</v>
      </c>
      <c r="B2307" s="59" t="str">
        <f>+VLOOKUP(Tabla1[[#This Row],[Contrato]],H:I,2,0)</f>
        <v>Shell Exploracion y Extraccion de Mexico</v>
      </c>
      <c r="C2307" s="59" t="s">
        <v>241</v>
      </c>
      <c r="D2307" s="60" t="s">
        <v>208</v>
      </c>
      <c r="E2307" s="61">
        <v>1179.2037866352175</v>
      </c>
    </row>
    <row r="2308" spans="1:5" x14ac:dyDescent="0.35">
      <c r="A2308" s="59" t="s">
        <v>135</v>
      </c>
      <c r="B2308" s="59" t="str">
        <f>+VLOOKUP(Tabla1[[#This Row],[Contrato]],H:I,2,0)</f>
        <v>Shell Exploracion y Extraccion de Mexico</v>
      </c>
      <c r="C2308" s="59" t="s">
        <v>241</v>
      </c>
      <c r="D2308" s="60" t="s">
        <v>209</v>
      </c>
      <c r="E2308" s="61">
        <v>22684.58</v>
      </c>
    </row>
    <row r="2309" spans="1:5" x14ac:dyDescent="0.35">
      <c r="A2309" s="59" t="s">
        <v>135</v>
      </c>
      <c r="B2309" s="59" t="str">
        <f>+VLOOKUP(Tabla1[[#This Row],[Contrato]],H:I,2,0)</f>
        <v>Shell Exploracion y Extraccion de Mexico</v>
      </c>
      <c r="C2309" s="59" t="s">
        <v>241</v>
      </c>
      <c r="D2309" s="60" t="s">
        <v>210</v>
      </c>
      <c r="E2309" s="61">
        <v>168955.5</v>
      </c>
    </row>
    <row r="2310" spans="1:5" x14ac:dyDescent="0.35">
      <c r="A2310" s="59" t="s">
        <v>135</v>
      </c>
      <c r="B2310" s="59" t="str">
        <f>+VLOOKUP(Tabla1[[#This Row],[Contrato]],H:I,2,0)</f>
        <v>Shell Exploracion y Extraccion de Mexico</v>
      </c>
      <c r="C2310" s="59" t="s">
        <v>241</v>
      </c>
      <c r="D2310" s="60" t="s">
        <v>211</v>
      </c>
      <c r="E2310" s="61">
        <v>325248.73873136548</v>
      </c>
    </row>
    <row r="2311" spans="1:5" x14ac:dyDescent="0.35">
      <c r="A2311" s="59" t="s">
        <v>135</v>
      </c>
      <c r="B2311" s="59" t="str">
        <f>+VLOOKUP(Tabla1[[#This Row],[Contrato]],H:I,2,0)</f>
        <v>Shell Exploracion y Extraccion de Mexico</v>
      </c>
      <c r="C2311" s="59" t="s">
        <v>241</v>
      </c>
      <c r="D2311" s="60" t="s">
        <v>212</v>
      </c>
      <c r="E2311" s="61">
        <v>177506.87106660684</v>
      </c>
    </row>
    <row r="2312" spans="1:5" x14ac:dyDescent="0.35">
      <c r="A2312" s="59" t="s">
        <v>135</v>
      </c>
      <c r="B2312" s="59" t="str">
        <f>+VLOOKUP(Tabla1[[#This Row],[Contrato]],H:I,2,0)</f>
        <v>Shell Exploracion y Extraccion de Mexico</v>
      </c>
      <c r="C2312" s="59" t="s">
        <v>241</v>
      </c>
      <c r="D2312" s="60" t="s">
        <v>213</v>
      </c>
      <c r="E2312" s="61">
        <v>3609262.9505925225</v>
      </c>
    </row>
    <row r="2313" spans="1:5" x14ac:dyDescent="0.35">
      <c r="A2313" s="59" t="s">
        <v>135</v>
      </c>
      <c r="B2313" s="59" t="str">
        <f>+VLOOKUP(Tabla1[[#This Row],[Contrato]],H:I,2,0)</f>
        <v>Shell Exploracion y Extraccion de Mexico</v>
      </c>
      <c r="C2313" s="59" t="s">
        <v>241</v>
      </c>
      <c r="D2313" s="60" t="s">
        <v>214</v>
      </c>
      <c r="E2313" s="61">
        <v>344411.82</v>
      </c>
    </row>
    <row r="2314" spans="1:5" x14ac:dyDescent="0.35">
      <c r="A2314" s="59" t="s">
        <v>135</v>
      </c>
      <c r="B2314" s="59" t="str">
        <f>+VLOOKUP(Tabla1[[#This Row],[Contrato]],H:I,2,0)</f>
        <v>Shell Exploracion y Extraccion de Mexico</v>
      </c>
      <c r="C2314" s="59" t="s">
        <v>241</v>
      </c>
      <c r="D2314" s="60" t="s">
        <v>215</v>
      </c>
      <c r="E2314" s="61">
        <v>784681.99903563946</v>
      </c>
    </row>
    <row r="2315" spans="1:5" x14ac:dyDescent="0.35">
      <c r="A2315" s="59" t="s">
        <v>135</v>
      </c>
      <c r="B2315" s="59" t="str">
        <f>+VLOOKUP(Tabla1[[#This Row],[Contrato]],H:I,2,0)</f>
        <v>Shell Exploracion y Extraccion de Mexico</v>
      </c>
      <c r="C2315" s="59" t="s">
        <v>241</v>
      </c>
      <c r="D2315" s="60" t="s">
        <v>216</v>
      </c>
      <c r="E2315" s="61">
        <v>2424614.09</v>
      </c>
    </row>
    <row r="2316" spans="1:5" x14ac:dyDescent="0.35">
      <c r="A2316" s="59" t="s">
        <v>135</v>
      </c>
      <c r="B2316" s="59" t="str">
        <f>+VLOOKUP(Tabla1[[#This Row],[Contrato]],H:I,2,0)</f>
        <v>Shell Exploracion y Extraccion de Mexico</v>
      </c>
      <c r="C2316" s="59" t="s">
        <v>241</v>
      </c>
      <c r="D2316" s="60" t="s">
        <v>217</v>
      </c>
      <c r="E2316" s="61">
        <v>463224.40583439579</v>
      </c>
    </row>
    <row r="2317" spans="1:5" x14ac:dyDescent="0.35">
      <c r="A2317" s="59" t="s">
        <v>135</v>
      </c>
      <c r="B2317" s="59" t="str">
        <f>+VLOOKUP(Tabla1[[#This Row],[Contrato]],H:I,2,0)</f>
        <v>Shell Exploracion y Extraccion de Mexico</v>
      </c>
      <c r="C2317" s="59" t="s">
        <v>241</v>
      </c>
      <c r="D2317" s="60" t="s">
        <v>218</v>
      </c>
      <c r="E2317" s="61">
        <v>954147.32</v>
      </c>
    </row>
    <row r="2318" spans="1:5" x14ac:dyDescent="0.35">
      <c r="A2318" s="59" t="s">
        <v>135</v>
      </c>
      <c r="B2318" s="59" t="str">
        <f>+VLOOKUP(Tabla1[[#This Row],[Contrato]],H:I,2,0)</f>
        <v>Shell Exploracion y Extraccion de Mexico</v>
      </c>
      <c r="C2318" s="59" t="s">
        <v>241</v>
      </c>
      <c r="D2318" s="60" t="s">
        <v>219</v>
      </c>
      <c r="E2318" s="61">
        <v>632344.05392931693</v>
      </c>
    </row>
    <row r="2319" spans="1:5" x14ac:dyDescent="0.35">
      <c r="A2319" s="59" t="s">
        <v>135</v>
      </c>
      <c r="B2319" s="59" t="str">
        <f>+VLOOKUP(Tabla1[[#This Row],[Contrato]],H:I,2,0)</f>
        <v>Shell Exploracion y Extraccion de Mexico</v>
      </c>
      <c r="C2319" s="59" t="s">
        <v>241</v>
      </c>
      <c r="D2319" s="60" t="s">
        <v>220</v>
      </c>
      <c r="E2319" s="61">
        <v>636451.95999999985</v>
      </c>
    </row>
    <row r="2320" spans="1:5" x14ac:dyDescent="0.35">
      <c r="A2320" s="59" t="s">
        <v>135</v>
      </c>
      <c r="B2320" s="59" t="str">
        <f>+VLOOKUP(Tabla1[[#This Row],[Contrato]],H:I,2,0)</f>
        <v>Shell Exploracion y Extraccion de Mexico</v>
      </c>
      <c r="C2320" s="59" t="s">
        <v>241</v>
      </c>
      <c r="D2320" s="60" t="s">
        <v>240</v>
      </c>
      <c r="E2320" s="61">
        <v>1024811.5749172146</v>
      </c>
    </row>
    <row r="2321" spans="1:5" x14ac:dyDescent="0.35">
      <c r="A2321" s="59" t="s">
        <v>135</v>
      </c>
      <c r="B2321" s="59" t="str">
        <f>+VLOOKUP(Tabla1[[#This Row],[Contrato]],H:I,2,0)</f>
        <v>Shell Exploracion y Extraccion de Mexico</v>
      </c>
      <c r="C2321" s="59" t="s">
        <v>241</v>
      </c>
      <c r="D2321" s="60" t="s">
        <v>259</v>
      </c>
      <c r="E2321" s="61">
        <v>722710.91840764321</v>
      </c>
    </row>
    <row r="2322" spans="1:5" x14ac:dyDescent="0.35">
      <c r="A2322" s="59" t="s">
        <v>135</v>
      </c>
      <c r="B2322" s="59" t="str">
        <f>+VLOOKUP(Tabla1[[#This Row],[Contrato]],H:I,2,0)</f>
        <v>Shell Exploracion y Extraccion de Mexico</v>
      </c>
      <c r="C2322" s="59" t="s">
        <v>241</v>
      </c>
      <c r="D2322" s="60" t="s">
        <v>260</v>
      </c>
      <c r="E2322" s="61">
        <v>2702712.4799999995</v>
      </c>
    </row>
    <row r="2323" spans="1:5" x14ac:dyDescent="0.35">
      <c r="A2323" s="59" t="s">
        <v>135</v>
      </c>
      <c r="B2323" s="59" t="str">
        <f>+VLOOKUP(Tabla1[[#This Row],[Contrato]],H:I,2,0)</f>
        <v>Shell Exploracion y Extraccion de Mexico</v>
      </c>
      <c r="C2323" s="59" t="s">
        <v>241</v>
      </c>
      <c r="D2323" s="60" t="s">
        <v>267</v>
      </c>
      <c r="E2323" s="61">
        <v>726381.47622176597</v>
      </c>
    </row>
    <row r="2324" spans="1:5" x14ac:dyDescent="0.35">
      <c r="A2324" s="59" t="s">
        <v>135</v>
      </c>
      <c r="B2324" s="59" t="str">
        <f>+VLOOKUP(Tabla1[[#This Row],[Contrato]],H:I,2,0)</f>
        <v>Shell Exploracion y Extraccion de Mexico</v>
      </c>
      <c r="C2324" s="59" t="s">
        <v>241</v>
      </c>
      <c r="D2324" s="60" t="s">
        <v>280</v>
      </c>
      <c r="E2324" s="61">
        <v>2865671.15</v>
      </c>
    </row>
    <row r="2325" spans="1:5" x14ac:dyDescent="0.35">
      <c r="A2325" s="59" t="s">
        <v>136</v>
      </c>
      <c r="B2325" s="59" t="str">
        <f>+VLOOKUP(Tabla1[[#This Row],[Contrato]],H:I,2,0)</f>
        <v>Shell Exploracion y Extraccion de Mexico</v>
      </c>
      <c r="C2325" s="59" t="s">
        <v>241</v>
      </c>
      <c r="D2325" s="60" t="s">
        <v>207</v>
      </c>
      <c r="E2325" s="61">
        <v>89098.16</v>
      </c>
    </row>
    <row r="2326" spans="1:5" x14ac:dyDescent="0.35">
      <c r="A2326" s="59" t="s">
        <v>136</v>
      </c>
      <c r="B2326" s="59" t="str">
        <f>+VLOOKUP(Tabla1[[#This Row],[Contrato]],H:I,2,0)</f>
        <v>Shell Exploracion y Extraccion de Mexico</v>
      </c>
      <c r="C2326" s="59" t="s">
        <v>241</v>
      </c>
      <c r="D2326" s="60" t="s">
        <v>208</v>
      </c>
      <c r="E2326" s="61">
        <v>1179.2037866352175</v>
      </c>
    </row>
    <row r="2327" spans="1:5" x14ac:dyDescent="0.35">
      <c r="A2327" s="59" t="s">
        <v>136</v>
      </c>
      <c r="B2327" s="59" t="str">
        <f>+VLOOKUP(Tabla1[[#This Row],[Contrato]],H:I,2,0)</f>
        <v>Shell Exploracion y Extraccion de Mexico</v>
      </c>
      <c r="C2327" s="59" t="s">
        <v>241</v>
      </c>
      <c r="D2327" s="60" t="s">
        <v>209</v>
      </c>
      <c r="E2327" s="61">
        <v>3664.58</v>
      </c>
    </row>
    <row r="2328" spans="1:5" x14ac:dyDescent="0.35">
      <c r="A2328" s="59" t="s">
        <v>136</v>
      </c>
      <c r="B2328" s="59" t="str">
        <f>+VLOOKUP(Tabla1[[#This Row],[Contrato]],H:I,2,0)</f>
        <v>Shell Exploracion y Extraccion de Mexico</v>
      </c>
      <c r="C2328" s="59" t="s">
        <v>241</v>
      </c>
      <c r="D2328" s="60" t="s">
        <v>211</v>
      </c>
      <c r="E2328" s="61">
        <v>271795.64873136545</v>
      </c>
    </row>
    <row r="2329" spans="1:5" x14ac:dyDescent="0.35">
      <c r="A2329" s="59" t="s">
        <v>136</v>
      </c>
      <c r="B2329" s="59" t="str">
        <f>+VLOOKUP(Tabla1[[#This Row],[Contrato]],H:I,2,0)</f>
        <v>Shell Exploracion y Extraccion de Mexico</v>
      </c>
      <c r="C2329" s="59" t="s">
        <v>241</v>
      </c>
      <c r="D2329" s="60" t="s">
        <v>212</v>
      </c>
      <c r="E2329" s="61">
        <v>129081.61106660684</v>
      </c>
    </row>
    <row r="2330" spans="1:5" x14ac:dyDescent="0.35">
      <c r="A2330" s="59" t="s">
        <v>136</v>
      </c>
      <c r="B2330" s="59" t="str">
        <f>+VLOOKUP(Tabla1[[#This Row],[Contrato]],H:I,2,0)</f>
        <v>Shell Exploracion y Extraccion de Mexico</v>
      </c>
      <c r="C2330" s="59" t="s">
        <v>241</v>
      </c>
      <c r="D2330" s="60" t="s">
        <v>213</v>
      </c>
      <c r="E2330" s="61">
        <v>3440648.324525977</v>
      </c>
    </row>
    <row r="2331" spans="1:5" x14ac:dyDescent="0.35">
      <c r="A2331" s="59" t="s">
        <v>136</v>
      </c>
      <c r="B2331" s="59" t="str">
        <f>+VLOOKUP(Tabla1[[#This Row],[Contrato]],H:I,2,0)</f>
        <v>Shell Exploracion y Extraccion de Mexico</v>
      </c>
      <c r="C2331" s="59" t="s">
        <v>241</v>
      </c>
      <c r="D2331" s="60" t="s">
        <v>214</v>
      </c>
      <c r="E2331" s="61">
        <v>259176.09999999998</v>
      </c>
    </row>
    <row r="2332" spans="1:5" x14ac:dyDescent="0.35">
      <c r="A2332" s="59" t="s">
        <v>136</v>
      </c>
      <c r="B2332" s="59" t="str">
        <f>+VLOOKUP(Tabla1[[#This Row],[Contrato]],H:I,2,0)</f>
        <v>Shell Exploracion y Extraccion de Mexico</v>
      </c>
      <c r="C2332" s="59" t="s">
        <v>241</v>
      </c>
      <c r="D2332" s="60" t="s">
        <v>215</v>
      </c>
      <c r="E2332" s="61">
        <v>2436013.0090356395</v>
      </c>
    </row>
    <row r="2333" spans="1:5" x14ac:dyDescent="0.35">
      <c r="A2333" s="59" t="s">
        <v>136</v>
      </c>
      <c r="B2333" s="59" t="str">
        <f>+VLOOKUP(Tabla1[[#This Row],[Contrato]],H:I,2,0)</f>
        <v>Shell Exploracion y Extraccion de Mexico</v>
      </c>
      <c r="C2333" s="59" t="s">
        <v>241</v>
      </c>
      <c r="D2333" s="60" t="s">
        <v>216</v>
      </c>
      <c r="E2333" s="61">
        <v>5288212.8</v>
      </c>
    </row>
    <row r="2334" spans="1:5" x14ac:dyDescent="0.35">
      <c r="A2334" s="59" t="s">
        <v>136</v>
      </c>
      <c r="B2334" s="59" t="str">
        <f>+VLOOKUP(Tabla1[[#This Row],[Contrato]],H:I,2,0)</f>
        <v>Shell Exploracion y Extraccion de Mexico</v>
      </c>
      <c r="C2334" s="59" t="s">
        <v>241</v>
      </c>
      <c r="D2334" s="60" t="s">
        <v>217</v>
      </c>
      <c r="E2334" s="61">
        <v>396759.89583439578</v>
      </c>
    </row>
    <row r="2335" spans="1:5" x14ac:dyDescent="0.35">
      <c r="A2335" s="59" t="s">
        <v>136</v>
      </c>
      <c r="B2335" s="59" t="str">
        <f>+VLOOKUP(Tabla1[[#This Row],[Contrato]],H:I,2,0)</f>
        <v>Shell Exploracion y Extraccion de Mexico</v>
      </c>
      <c r="C2335" s="59" t="s">
        <v>241</v>
      </c>
      <c r="D2335" s="60" t="s">
        <v>218</v>
      </c>
      <c r="E2335" s="61">
        <v>613974.53999999992</v>
      </c>
    </row>
    <row r="2336" spans="1:5" x14ac:dyDescent="0.35">
      <c r="A2336" s="59" t="s">
        <v>136</v>
      </c>
      <c r="B2336" s="59" t="str">
        <f>+VLOOKUP(Tabla1[[#This Row],[Contrato]],H:I,2,0)</f>
        <v>Shell Exploracion y Extraccion de Mexico</v>
      </c>
      <c r="C2336" s="59" t="s">
        <v>241</v>
      </c>
      <c r="D2336" s="60" t="s">
        <v>219</v>
      </c>
      <c r="E2336" s="61">
        <v>470081.58392931684</v>
      </c>
    </row>
    <row r="2337" spans="1:5" x14ac:dyDescent="0.35">
      <c r="A2337" s="59" t="s">
        <v>136</v>
      </c>
      <c r="B2337" s="59" t="str">
        <f>+VLOOKUP(Tabla1[[#This Row],[Contrato]],H:I,2,0)</f>
        <v>Shell Exploracion y Extraccion de Mexico</v>
      </c>
      <c r="C2337" s="59" t="s">
        <v>241</v>
      </c>
      <c r="D2337" s="60" t="s">
        <v>220</v>
      </c>
      <c r="E2337" s="61">
        <v>735370.36</v>
      </c>
    </row>
    <row r="2338" spans="1:5" x14ac:dyDescent="0.35">
      <c r="A2338" s="59" t="s">
        <v>136</v>
      </c>
      <c r="B2338" s="59" t="str">
        <f>+VLOOKUP(Tabla1[[#This Row],[Contrato]],H:I,2,0)</f>
        <v>Shell Exploracion y Extraccion de Mexico</v>
      </c>
      <c r="C2338" s="59" t="s">
        <v>241</v>
      </c>
      <c r="D2338" s="60" t="s">
        <v>240</v>
      </c>
      <c r="E2338" s="61">
        <v>933145.4598635477</v>
      </c>
    </row>
    <row r="2339" spans="1:5" x14ac:dyDescent="0.35">
      <c r="A2339" s="59" t="s">
        <v>136</v>
      </c>
      <c r="B2339" s="59" t="str">
        <f>+VLOOKUP(Tabla1[[#This Row],[Contrato]],H:I,2,0)</f>
        <v>Shell Exploracion y Extraccion de Mexico</v>
      </c>
      <c r="C2339" s="59" t="s">
        <v>241</v>
      </c>
      <c r="D2339" s="60" t="s">
        <v>259</v>
      </c>
      <c r="E2339" s="61">
        <v>830347.4319745223</v>
      </c>
    </row>
    <row r="2340" spans="1:5" x14ac:dyDescent="0.35">
      <c r="A2340" s="59" t="s">
        <v>136</v>
      </c>
      <c r="B2340" s="59" t="str">
        <f>+VLOOKUP(Tabla1[[#This Row],[Contrato]],H:I,2,0)</f>
        <v>Shell Exploracion y Extraccion de Mexico</v>
      </c>
      <c r="C2340" s="59" t="s">
        <v>241</v>
      </c>
      <c r="D2340" s="60" t="s">
        <v>260</v>
      </c>
      <c r="E2340" s="61">
        <v>639751.77</v>
      </c>
    </row>
    <row r="2341" spans="1:5" x14ac:dyDescent="0.35">
      <c r="A2341" s="59" t="s">
        <v>136</v>
      </c>
      <c r="B2341" s="59" t="str">
        <f>+VLOOKUP(Tabla1[[#This Row],[Contrato]],H:I,2,0)</f>
        <v>Shell Exploracion y Extraccion de Mexico</v>
      </c>
      <c r="C2341" s="59" t="s">
        <v>241</v>
      </c>
      <c r="D2341" s="60" t="s">
        <v>267</v>
      </c>
      <c r="E2341" s="61">
        <v>652678.54622176604</v>
      </c>
    </row>
    <row r="2342" spans="1:5" x14ac:dyDescent="0.35">
      <c r="A2342" s="59" t="s">
        <v>136</v>
      </c>
      <c r="B2342" s="59" t="str">
        <f>+VLOOKUP(Tabla1[[#This Row],[Contrato]],H:I,2,0)</f>
        <v>Shell Exploracion y Extraccion de Mexico</v>
      </c>
      <c r="C2342" s="59" t="s">
        <v>241</v>
      </c>
      <c r="D2342" s="60" t="s">
        <v>280</v>
      </c>
      <c r="E2342" s="61">
        <v>964841.73602845601</v>
      </c>
    </row>
    <row r="2343" spans="1:5" x14ac:dyDescent="0.35">
      <c r="A2343" s="59" t="s">
        <v>137</v>
      </c>
      <c r="B2343" s="59" t="str">
        <f>+VLOOKUP(Tabla1[[#This Row],[Contrato]],H:I,2,0)</f>
        <v>Chevron Energía de México</v>
      </c>
      <c r="C2343" s="59" t="s">
        <v>241</v>
      </c>
      <c r="D2343" s="60" t="s">
        <v>208</v>
      </c>
      <c r="E2343" s="61">
        <v>486490.88469184691</v>
      </c>
    </row>
    <row r="2344" spans="1:5" x14ac:dyDescent="0.35">
      <c r="A2344" s="59" t="s">
        <v>137</v>
      </c>
      <c r="B2344" s="59" t="str">
        <f>+VLOOKUP(Tabla1[[#This Row],[Contrato]],H:I,2,0)</f>
        <v>Chevron Energía de México</v>
      </c>
      <c r="C2344" s="59" t="s">
        <v>241</v>
      </c>
      <c r="D2344" s="60" t="s">
        <v>209</v>
      </c>
      <c r="E2344" s="61">
        <v>1123943.3219061075</v>
      </c>
    </row>
    <row r="2345" spans="1:5" x14ac:dyDescent="0.35">
      <c r="A2345" s="59" t="s">
        <v>137</v>
      </c>
      <c r="B2345" s="59" t="str">
        <f>+VLOOKUP(Tabla1[[#This Row],[Contrato]],H:I,2,0)</f>
        <v>Chevron Energía de México</v>
      </c>
      <c r="C2345" s="59" t="s">
        <v>241</v>
      </c>
      <c r="D2345" s="60" t="s">
        <v>211</v>
      </c>
      <c r="E2345" s="61">
        <v>30304413.100000001</v>
      </c>
    </row>
    <row r="2346" spans="1:5" x14ac:dyDescent="0.35">
      <c r="A2346" s="59" t="s">
        <v>137</v>
      </c>
      <c r="B2346" s="59" t="str">
        <f>+VLOOKUP(Tabla1[[#This Row],[Contrato]],H:I,2,0)</f>
        <v>Chevron Energía de México</v>
      </c>
      <c r="C2346" s="59" t="s">
        <v>241</v>
      </c>
      <c r="D2346" s="60" t="s">
        <v>212</v>
      </c>
      <c r="E2346" s="61">
        <v>375927.36175612296</v>
      </c>
    </row>
    <row r="2347" spans="1:5" x14ac:dyDescent="0.35">
      <c r="A2347" s="59" t="s">
        <v>137</v>
      </c>
      <c r="B2347" s="59" t="str">
        <f>+VLOOKUP(Tabla1[[#This Row],[Contrato]],H:I,2,0)</f>
        <v>Chevron Energía de México</v>
      </c>
      <c r="C2347" s="59" t="s">
        <v>241</v>
      </c>
      <c r="D2347" s="60" t="s">
        <v>214</v>
      </c>
      <c r="E2347" s="61">
        <v>619101.16999999993</v>
      </c>
    </row>
    <row r="2348" spans="1:5" x14ac:dyDescent="0.35">
      <c r="A2348" s="59" t="s">
        <v>137</v>
      </c>
      <c r="B2348" s="59" t="str">
        <f>+VLOOKUP(Tabla1[[#This Row],[Contrato]],H:I,2,0)</f>
        <v>Chevron Energía de México</v>
      </c>
      <c r="C2348" s="59" t="s">
        <v>241</v>
      </c>
      <c r="D2348" s="60" t="s">
        <v>215</v>
      </c>
      <c r="E2348" s="61">
        <v>2000000</v>
      </c>
    </row>
    <row r="2349" spans="1:5" x14ac:dyDescent="0.35">
      <c r="A2349" s="59" t="s">
        <v>137</v>
      </c>
      <c r="B2349" s="59" t="str">
        <f>+VLOOKUP(Tabla1[[#This Row],[Contrato]],H:I,2,0)</f>
        <v>Chevron Energía de México</v>
      </c>
      <c r="C2349" s="59" t="s">
        <v>241</v>
      </c>
      <c r="D2349" s="60" t="s">
        <v>218</v>
      </c>
      <c r="E2349" s="61">
        <v>1461004.73</v>
      </c>
    </row>
    <row r="2350" spans="1:5" x14ac:dyDescent="0.35">
      <c r="A2350" s="59" t="s">
        <v>137</v>
      </c>
      <c r="B2350" s="59" t="str">
        <f>+VLOOKUP(Tabla1[[#This Row],[Contrato]],H:I,2,0)</f>
        <v>Chevron Energía de México</v>
      </c>
      <c r="C2350" s="59" t="s">
        <v>241</v>
      </c>
      <c r="D2350" s="60" t="s">
        <v>219</v>
      </c>
      <c r="E2350" s="61">
        <v>314463.92242919945</v>
      </c>
    </row>
    <row r="2351" spans="1:5" x14ac:dyDescent="0.35">
      <c r="A2351" s="59" t="s">
        <v>137</v>
      </c>
      <c r="B2351" s="59" t="str">
        <f>+VLOOKUP(Tabla1[[#This Row],[Contrato]],H:I,2,0)</f>
        <v>Chevron Energía de México</v>
      </c>
      <c r="C2351" s="59" t="s">
        <v>241</v>
      </c>
      <c r="D2351" s="60" t="s">
        <v>220</v>
      </c>
      <c r="E2351" s="61">
        <v>621159.19999999995</v>
      </c>
    </row>
    <row r="2352" spans="1:5" x14ac:dyDescent="0.35">
      <c r="A2352" s="59" t="s">
        <v>137</v>
      </c>
      <c r="B2352" s="59" t="str">
        <f>+VLOOKUP(Tabla1[[#This Row],[Contrato]],H:I,2,0)</f>
        <v>Chevron Energía de México</v>
      </c>
      <c r="C2352" s="59" t="s">
        <v>241</v>
      </c>
      <c r="D2352" s="60" t="s">
        <v>240</v>
      </c>
      <c r="E2352" s="61">
        <v>378565.15</v>
      </c>
    </row>
    <row r="2353" spans="1:5" x14ac:dyDescent="0.35">
      <c r="A2353" s="59" t="s">
        <v>137</v>
      </c>
      <c r="B2353" s="59" t="str">
        <f>+VLOOKUP(Tabla1[[#This Row],[Contrato]],H:I,2,0)</f>
        <v>Chevron Energía de México</v>
      </c>
      <c r="C2353" s="59" t="s">
        <v>241</v>
      </c>
      <c r="D2353" s="60" t="s">
        <v>259</v>
      </c>
      <c r="E2353" s="61">
        <v>438107.25722283823</v>
      </c>
    </row>
    <row r="2354" spans="1:5" x14ac:dyDescent="0.35">
      <c r="A2354" s="59" t="s">
        <v>137</v>
      </c>
      <c r="B2354" s="59" t="str">
        <f>+VLOOKUP(Tabla1[[#This Row],[Contrato]],H:I,2,0)</f>
        <v>Chevron Energía de México</v>
      </c>
      <c r="C2354" s="59" t="s">
        <v>241</v>
      </c>
      <c r="D2354" s="60" t="s">
        <v>260</v>
      </c>
      <c r="E2354" s="61">
        <v>415299.28106962476</v>
      </c>
    </row>
    <row r="2355" spans="1:5" x14ac:dyDescent="0.35">
      <c r="A2355" s="59" t="s">
        <v>137</v>
      </c>
      <c r="B2355" s="59" t="str">
        <f>+VLOOKUP(Tabla1[[#This Row],[Contrato]],H:I,2,0)</f>
        <v>Chevron Energía de México</v>
      </c>
      <c r="C2355" s="59" t="s">
        <v>241</v>
      </c>
      <c r="D2355" s="60" t="s">
        <v>267</v>
      </c>
      <c r="E2355" s="61">
        <v>367207.48</v>
      </c>
    </row>
    <row r="2356" spans="1:5" x14ac:dyDescent="0.35">
      <c r="A2356" s="59" t="s">
        <v>137</v>
      </c>
      <c r="B2356" s="59" t="str">
        <f>+VLOOKUP(Tabla1[[#This Row],[Contrato]],H:I,2,0)</f>
        <v>Chevron Energía de México</v>
      </c>
      <c r="C2356" s="59" t="s">
        <v>241</v>
      </c>
      <c r="D2356" s="60" t="s">
        <v>280</v>
      </c>
      <c r="E2356" s="61">
        <v>3742962.4246963421</v>
      </c>
    </row>
    <row r="2357" spans="1:5" x14ac:dyDescent="0.35">
      <c r="A2357" s="59" t="s">
        <v>138</v>
      </c>
      <c r="B2357" s="59" t="str">
        <f>+VLOOKUP(Tabla1[[#This Row],[Contrato]],H:I,2,0)</f>
        <v>Shell Exploracion y Extraccion de Mexico</v>
      </c>
      <c r="C2357" s="59" t="s">
        <v>241</v>
      </c>
      <c r="D2357" s="60" t="s">
        <v>207</v>
      </c>
      <c r="E2357" s="61">
        <v>89098.16</v>
      </c>
    </row>
    <row r="2358" spans="1:5" x14ac:dyDescent="0.35">
      <c r="A2358" s="59" t="s">
        <v>138</v>
      </c>
      <c r="B2358" s="59" t="str">
        <f>+VLOOKUP(Tabla1[[#This Row],[Contrato]],H:I,2,0)</f>
        <v>Shell Exploracion y Extraccion de Mexico</v>
      </c>
      <c r="C2358" s="59" t="s">
        <v>241</v>
      </c>
      <c r="D2358" s="60" t="s">
        <v>208</v>
      </c>
      <c r="E2358" s="61">
        <v>1179.2037866352175</v>
      </c>
    </row>
    <row r="2359" spans="1:5" x14ac:dyDescent="0.35">
      <c r="A2359" s="59" t="s">
        <v>138</v>
      </c>
      <c r="B2359" s="59" t="str">
        <f>+VLOOKUP(Tabla1[[#This Row],[Contrato]],H:I,2,0)</f>
        <v>Shell Exploracion y Extraccion de Mexico</v>
      </c>
      <c r="C2359" s="59" t="s">
        <v>241</v>
      </c>
      <c r="D2359" s="60" t="s">
        <v>209</v>
      </c>
      <c r="E2359" s="61">
        <v>3664.58</v>
      </c>
    </row>
    <row r="2360" spans="1:5" x14ac:dyDescent="0.35">
      <c r="A2360" s="59" t="s">
        <v>138</v>
      </c>
      <c r="B2360" s="59" t="str">
        <f>+VLOOKUP(Tabla1[[#This Row],[Contrato]],H:I,2,0)</f>
        <v>Shell Exploracion y Extraccion de Mexico</v>
      </c>
      <c r="C2360" s="59" t="s">
        <v>241</v>
      </c>
      <c r="D2360" s="60" t="s">
        <v>210</v>
      </c>
      <c r="E2360" s="61">
        <v>168955.5</v>
      </c>
    </row>
    <row r="2361" spans="1:5" x14ac:dyDescent="0.35">
      <c r="A2361" s="59" t="s">
        <v>138</v>
      </c>
      <c r="B2361" s="59" t="str">
        <f>+VLOOKUP(Tabla1[[#This Row],[Contrato]],H:I,2,0)</f>
        <v>Shell Exploracion y Extraccion de Mexico</v>
      </c>
      <c r="C2361" s="59" t="s">
        <v>241</v>
      </c>
      <c r="D2361" s="60" t="s">
        <v>211</v>
      </c>
      <c r="E2361" s="61">
        <v>246604.44873136544</v>
      </c>
    </row>
    <row r="2362" spans="1:5" x14ac:dyDescent="0.35">
      <c r="A2362" s="59" t="s">
        <v>138</v>
      </c>
      <c r="B2362" s="59" t="str">
        <f>+VLOOKUP(Tabla1[[#This Row],[Contrato]],H:I,2,0)</f>
        <v>Shell Exploracion y Extraccion de Mexico</v>
      </c>
      <c r="C2362" s="59" t="s">
        <v>241</v>
      </c>
      <c r="D2362" s="60" t="s">
        <v>212</v>
      </c>
      <c r="E2362" s="61">
        <v>99305.871066606836</v>
      </c>
    </row>
    <row r="2363" spans="1:5" x14ac:dyDescent="0.35">
      <c r="A2363" s="59" t="s">
        <v>138</v>
      </c>
      <c r="B2363" s="59" t="str">
        <f>+VLOOKUP(Tabla1[[#This Row],[Contrato]],H:I,2,0)</f>
        <v>Shell Exploracion y Extraccion de Mexico</v>
      </c>
      <c r="C2363" s="59" t="s">
        <v>241</v>
      </c>
      <c r="D2363" s="60" t="s">
        <v>213</v>
      </c>
      <c r="E2363" s="61">
        <v>1682779.4845259774</v>
      </c>
    </row>
    <row r="2364" spans="1:5" x14ac:dyDescent="0.35">
      <c r="A2364" s="59" t="s">
        <v>138</v>
      </c>
      <c r="B2364" s="59" t="str">
        <f>+VLOOKUP(Tabla1[[#This Row],[Contrato]],H:I,2,0)</f>
        <v>Shell Exploracion y Extraccion de Mexico</v>
      </c>
      <c r="C2364" s="59" t="s">
        <v>241</v>
      </c>
      <c r="D2364" s="60" t="s">
        <v>214</v>
      </c>
      <c r="E2364" s="61">
        <v>231356.09999999998</v>
      </c>
    </row>
    <row r="2365" spans="1:5" x14ac:dyDescent="0.35">
      <c r="A2365" s="59" t="s">
        <v>138</v>
      </c>
      <c r="B2365" s="59" t="str">
        <f>+VLOOKUP(Tabla1[[#This Row],[Contrato]],H:I,2,0)</f>
        <v>Shell Exploracion y Extraccion de Mexico</v>
      </c>
      <c r="C2365" s="59" t="s">
        <v>241</v>
      </c>
      <c r="D2365" s="60" t="s">
        <v>215</v>
      </c>
      <c r="E2365" s="61">
        <v>4143999.6490356396</v>
      </c>
    </row>
    <row r="2366" spans="1:5" x14ac:dyDescent="0.35">
      <c r="A2366" s="59" t="s">
        <v>138</v>
      </c>
      <c r="B2366" s="59" t="str">
        <f>+VLOOKUP(Tabla1[[#This Row],[Contrato]],H:I,2,0)</f>
        <v>Shell Exploracion y Extraccion de Mexico</v>
      </c>
      <c r="C2366" s="59" t="s">
        <v>241</v>
      </c>
      <c r="D2366" s="60" t="s">
        <v>216</v>
      </c>
      <c r="E2366" s="61">
        <v>253265.13</v>
      </c>
    </row>
    <row r="2367" spans="1:5" x14ac:dyDescent="0.35">
      <c r="A2367" s="59" t="s">
        <v>138</v>
      </c>
      <c r="B2367" s="59" t="str">
        <f>+VLOOKUP(Tabla1[[#This Row],[Contrato]],H:I,2,0)</f>
        <v>Shell Exploracion y Extraccion de Mexico</v>
      </c>
      <c r="C2367" s="59" t="s">
        <v>241</v>
      </c>
      <c r="D2367" s="60" t="s">
        <v>217</v>
      </c>
      <c r="E2367" s="61">
        <v>141094.45583439578</v>
      </c>
    </row>
    <row r="2368" spans="1:5" x14ac:dyDescent="0.35">
      <c r="A2368" s="59" t="s">
        <v>138</v>
      </c>
      <c r="B2368" s="59" t="str">
        <f>+VLOOKUP(Tabla1[[#This Row],[Contrato]],H:I,2,0)</f>
        <v>Shell Exploracion y Extraccion de Mexico</v>
      </c>
      <c r="C2368" s="59" t="s">
        <v>241</v>
      </c>
      <c r="D2368" s="60" t="s">
        <v>218</v>
      </c>
      <c r="E2368" s="61">
        <v>235280.59</v>
      </c>
    </row>
    <row r="2369" spans="1:5" x14ac:dyDescent="0.35">
      <c r="A2369" s="59" t="s">
        <v>138</v>
      </c>
      <c r="B2369" s="59" t="str">
        <f>+VLOOKUP(Tabla1[[#This Row],[Contrato]],H:I,2,0)</f>
        <v>Shell Exploracion y Extraccion de Mexico</v>
      </c>
      <c r="C2369" s="59" t="s">
        <v>241</v>
      </c>
      <c r="D2369" s="60" t="s">
        <v>219</v>
      </c>
      <c r="E2369" s="61">
        <v>121855.53392931691</v>
      </c>
    </row>
    <row r="2370" spans="1:5" x14ac:dyDescent="0.35">
      <c r="A2370" s="59" t="s">
        <v>138</v>
      </c>
      <c r="B2370" s="59" t="str">
        <f>+VLOOKUP(Tabla1[[#This Row],[Contrato]],H:I,2,0)</f>
        <v>Shell Exploracion y Extraccion de Mexico</v>
      </c>
      <c r="C2370" s="59" t="s">
        <v>241</v>
      </c>
      <c r="D2370" s="60" t="s">
        <v>220</v>
      </c>
      <c r="E2370" s="61">
        <v>163786.38</v>
      </c>
    </row>
    <row r="2371" spans="1:5" x14ac:dyDescent="0.35">
      <c r="A2371" s="59" t="s">
        <v>138</v>
      </c>
      <c r="B2371" s="59" t="str">
        <f>+VLOOKUP(Tabla1[[#This Row],[Contrato]],H:I,2,0)</f>
        <v>Shell Exploracion y Extraccion de Mexico</v>
      </c>
      <c r="C2371" s="59" t="s">
        <v>241</v>
      </c>
      <c r="D2371" s="60" t="s">
        <v>240</v>
      </c>
      <c r="E2371" s="61">
        <v>389999.07491721457</v>
      </c>
    </row>
    <row r="2372" spans="1:5" x14ac:dyDescent="0.35">
      <c r="A2372" s="59" t="s">
        <v>138</v>
      </c>
      <c r="B2372" s="59" t="str">
        <f>+VLOOKUP(Tabla1[[#This Row],[Contrato]],H:I,2,0)</f>
        <v>Shell Exploracion y Extraccion de Mexico</v>
      </c>
      <c r="C2372" s="59" t="s">
        <v>241</v>
      </c>
      <c r="D2372" s="60" t="s">
        <v>259</v>
      </c>
      <c r="E2372" s="61">
        <v>268594.95840764331</v>
      </c>
    </row>
    <row r="2373" spans="1:5" x14ac:dyDescent="0.35">
      <c r="A2373" s="59" t="s">
        <v>138</v>
      </c>
      <c r="B2373" s="59" t="str">
        <f>+VLOOKUP(Tabla1[[#This Row],[Contrato]],H:I,2,0)</f>
        <v>Shell Exploracion y Extraccion de Mexico</v>
      </c>
      <c r="C2373" s="59" t="s">
        <v>241</v>
      </c>
      <c r="D2373" s="60" t="s">
        <v>260</v>
      </c>
      <c r="E2373" s="61">
        <v>256563.44</v>
      </c>
    </row>
    <row r="2374" spans="1:5" x14ac:dyDescent="0.35">
      <c r="A2374" s="59" t="s">
        <v>138</v>
      </c>
      <c r="B2374" s="59" t="str">
        <f>+VLOOKUP(Tabla1[[#This Row],[Contrato]],H:I,2,0)</f>
        <v>Shell Exploracion y Extraccion de Mexico</v>
      </c>
      <c r="C2374" s="59" t="s">
        <v>241</v>
      </c>
      <c r="D2374" s="60" t="s">
        <v>267</v>
      </c>
      <c r="E2374" s="61">
        <v>361340.61622176587</v>
      </c>
    </row>
    <row r="2375" spans="1:5" x14ac:dyDescent="0.35">
      <c r="A2375" s="59" t="s">
        <v>138</v>
      </c>
      <c r="B2375" s="59" t="str">
        <f>+VLOOKUP(Tabla1[[#This Row],[Contrato]],H:I,2,0)</f>
        <v>Shell Exploracion y Extraccion de Mexico</v>
      </c>
      <c r="C2375" s="59" t="s">
        <v>241</v>
      </c>
      <c r="D2375" s="60" t="s">
        <v>280</v>
      </c>
      <c r="E2375" s="61">
        <v>334981.53000000003</v>
      </c>
    </row>
    <row r="2376" spans="1:5" x14ac:dyDescent="0.35">
      <c r="A2376" s="59" t="s">
        <v>171</v>
      </c>
      <c r="B2376" s="59" t="str">
        <f>+VLOOKUP(Tabla1[[#This Row],[Contrato]],H:I,2,0)</f>
        <v>Eni México</v>
      </c>
      <c r="C2376" s="59" t="s">
        <v>241</v>
      </c>
      <c r="D2376" s="60" t="s">
        <v>213</v>
      </c>
      <c r="E2376" s="61">
        <v>4564750</v>
      </c>
    </row>
    <row r="2377" spans="1:5" x14ac:dyDescent="0.35">
      <c r="A2377" s="59" t="s">
        <v>171</v>
      </c>
      <c r="B2377" s="59" t="str">
        <f>+VLOOKUP(Tabla1[[#This Row],[Contrato]],H:I,2,0)</f>
        <v>Eni México</v>
      </c>
      <c r="C2377" s="59" t="s">
        <v>241</v>
      </c>
      <c r="D2377" s="60" t="s">
        <v>214</v>
      </c>
      <c r="E2377" s="61">
        <v>4572672.601788532</v>
      </c>
    </row>
    <row r="2378" spans="1:5" x14ac:dyDescent="0.35">
      <c r="A2378" s="59" t="s">
        <v>171</v>
      </c>
      <c r="B2378" s="59" t="str">
        <f>+VLOOKUP(Tabla1[[#This Row],[Contrato]],H:I,2,0)</f>
        <v>Eni México</v>
      </c>
      <c r="C2378" s="59" t="s">
        <v>241</v>
      </c>
      <c r="D2378" s="60" t="s">
        <v>216</v>
      </c>
      <c r="E2378" s="61">
        <v>28467.881909276308</v>
      </c>
    </row>
    <row r="2379" spans="1:5" x14ac:dyDescent="0.35">
      <c r="A2379" s="59" t="s">
        <v>171</v>
      </c>
      <c r="B2379" s="59" t="str">
        <f>+VLOOKUP(Tabla1[[#This Row],[Contrato]],H:I,2,0)</f>
        <v>Eni México</v>
      </c>
      <c r="C2379" s="59" t="s">
        <v>241</v>
      </c>
      <c r="D2379" s="60" t="s">
        <v>217</v>
      </c>
      <c r="E2379" s="61">
        <v>76894.646017699124</v>
      </c>
    </row>
    <row r="2380" spans="1:5" x14ac:dyDescent="0.35">
      <c r="A2380" s="59" t="s">
        <v>171</v>
      </c>
      <c r="B2380" s="59" t="str">
        <f>+VLOOKUP(Tabla1[[#This Row],[Contrato]],H:I,2,0)</f>
        <v>Eni México</v>
      </c>
      <c r="C2380" s="59" t="s">
        <v>241</v>
      </c>
      <c r="D2380" s="60" t="s">
        <v>219</v>
      </c>
      <c r="E2380" s="61">
        <v>6290946.2199999997</v>
      </c>
    </row>
    <row r="2381" spans="1:5" x14ac:dyDescent="0.35">
      <c r="A2381" s="59" t="s">
        <v>171</v>
      </c>
      <c r="B2381" s="59" t="str">
        <f>+VLOOKUP(Tabla1[[#This Row],[Contrato]],H:I,2,0)</f>
        <v>Eni México</v>
      </c>
      <c r="C2381" s="59" t="s">
        <v>241</v>
      </c>
      <c r="D2381" s="60" t="s">
        <v>259</v>
      </c>
      <c r="E2381" s="61">
        <v>2207055.4699999997</v>
      </c>
    </row>
    <row r="2382" spans="1:5" x14ac:dyDescent="0.35">
      <c r="A2382" s="59" t="s">
        <v>171</v>
      </c>
      <c r="B2382" s="59" t="str">
        <f>+VLOOKUP(Tabla1[[#This Row],[Contrato]],H:I,2,0)</f>
        <v>Eni México</v>
      </c>
      <c r="C2382" s="59" t="s">
        <v>241</v>
      </c>
      <c r="D2382" s="60" t="s">
        <v>280</v>
      </c>
      <c r="E2382" s="61">
        <v>287613.51964285714</v>
      </c>
    </row>
    <row r="2383" spans="1:5" x14ac:dyDescent="0.35">
      <c r="A2383" s="59" t="s">
        <v>139</v>
      </c>
      <c r="B2383" s="59" t="str">
        <f>+VLOOKUP(Tabla1[[#This Row],[Contrato]],H:I,2,0)</f>
        <v>PC Carigali Mexico Operations</v>
      </c>
      <c r="C2383" s="59" t="s">
        <v>241</v>
      </c>
      <c r="D2383" s="60" t="s">
        <v>206</v>
      </c>
      <c r="E2383" s="61">
        <v>1332000</v>
      </c>
    </row>
    <row r="2384" spans="1:5" x14ac:dyDescent="0.35">
      <c r="A2384" s="59" t="s">
        <v>139</v>
      </c>
      <c r="B2384" s="59" t="str">
        <f>+VLOOKUP(Tabla1[[#This Row],[Contrato]],H:I,2,0)</f>
        <v>PC Carigali Mexico Operations</v>
      </c>
      <c r="C2384" s="59" t="s">
        <v>241</v>
      </c>
      <c r="D2384" s="60" t="s">
        <v>207</v>
      </c>
      <c r="E2384" s="61">
        <v>83.673426326239024</v>
      </c>
    </row>
    <row r="2385" spans="1:5" x14ac:dyDescent="0.35">
      <c r="A2385" s="59" t="s">
        <v>139</v>
      </c>
      <c r="B2385" s="59" t="str">
        <f>+VLOOKUP(Tabla1[[#This Row],[Contrato]],H:I,2,0)</f>
        <v>PC Carigali Mexico Operations</v>
      </c>
      <c r="C2385" s="59" t="s">
        <v>241</v>
      </c>
      <c r="D2385" s="60" t="s">
        <v>208</v>
      </c>
      <c r="E2385" s="61">
        <v>77.684580094748483</v>
      </c>
    </row>
    <row r="2386" spans="1:5" x14ac:dyDescent="0.35">
      <c r="A2386" s="59" t="s">
        <v>139</v>
      </c>
      <c r="B2386" s="59" t="str">
        <f>+VLOOKUP(Tabla1[[#This Row],[Contrato]],H:I,2,0)</f>
        <v>PC Carigali Mexico Operations</v>
      </c>
      <c r="C2386" s="59" t="s">
        <v>241</v>
      </c>
      <c r="D2386" s="60" t="s">
        <v>209</v>
      </c>
      <c r="E2386" s="61">
        <v>708.00671523001301</v>
      </c>
    </row>
    <row r="2387" spans="1:5" x14ac:dyDescent="0.35">
      <c r="A2387" s="59" t="s">
        <v>139</v>
      </c>
      <c r="B2387" s="59" t="str">
        <f>+VLOOKUP(Tabla1[[#This Row],[Contrato]],H:I,2,0)</f>
        <v>PC Carigali Mexico Operations</v>
      </c>
      <c r="C2387" s="59" t="s">
        <v>241</v>
      </c>
      <c r="D2387" s="60" t="s">
        <v>210</v>
      </c>
      <c r="E2387" s="61">
        <v>136500.0951468737</v>
      </c>
    </row>
    <row r="2388" spans="1:5" x14ac:dyDescent="0.35">
      <c r="A2388" s="59" t="s">
        <v>139</v>
      </c>
      <c r="B2388" s="59" t="str">
        <f>+VLOOKUP(Tabla1[[#This Row],[Contrato]],H:I,2,0)</f>
        <v>PC Carigali Mexico Operations</v>
      </c>
      <c r="C2388" s="59" t="s">
        <v>241</v>
      </c>
      <c r="D2388" s="60" t="s">
        <v>211</v>
      </c>
      <c r="E2388" s="61">
        <v>1109.2612681207659</v>
      </c>
    </row>
    <row r="2389" spans="1:5" x14ac:dyDescent="0.35">
      <c r="A2389" s="59" t="s">
        <v>139</v>
      </c>
      <c r="B2389" s="59" t="str">
        <f>+VLOOKUP(Tabla1[[#This Row],[Contrato]],H:I,2,0)</f>
        <v>PC Carigali Mexico Operations</v>
      </c>
      <c r="C2389" s="59" t="s">
        <v>241</v>
      </c>
      <c r="D2389" s="60" t="s">
        <v>212</v>
      </c>
      <c r="E2389" s="61">
        <v>6861.7679705927249</v>
      </c>
    </row>
    <row r="2390" spans="1:5" x14ac:dyDescent="0.35">
      <c r="A2390" s="59" t="s">
        <v>139</v>
      </c>
      <c r="B2390" s="59" t="str">
        <f>+VLOOKUP(Tabla1[[#This Row],[Contrato]],H:I,2,0)</f>
        <v>PC Carigali Mexico Operations</v>
      </c>
      <c r="C2390" s="59" t="s">
        <v>241</v>
      </c>
      <c r="D2390" s="60" t="s">
        <v>213</v>
      </c>
      <c r="E2390" s="61">
        <v>131643.88414247835</v>
      </c>
    </row>
    <row r="2391" spans="1:5" x14ac:dyDescent="0.35">
      <c r="A2391" s="59" t="s">
        <v>139</v>
      </c>
      <c r="B2391" s="59" t="str">
        <f>+VLOOKUP(Tabla1[[#This Row],[Contrato]],H:I,2,0)</f>
        <v>PC Carigali Mexico Operations</v>
      </c>
      <c r="C2391" s="59" t="s">
        <v>241</v>
      </c>
      <c r="D2391" s="60" t="s">
        <v>214</v>
      </c>
      <c r="E2391" s="61">
        <v>2309652.9113517897</v>
      </c>
    </row>
    <row r="2392" spans="1:5" x14ac:dyDescent="0.35">
      <c r="A2392" s="59" t="s">
        <v>139</v>
      </c>
      <c r="B2392" s="59" t="str">
        <f>+VLOOKUP(Tabla1[[#This Row],[Contrato]],H:I,2,0)</f>
        <v>PC Carigali Mexico Operations</v>
      </c>
      <c r="C2392" s="59" t="s">
        <v>241</v>
      </c>
      <c r="D2392" s="60" t="s">
        <v>215</v>
      </c>
      <c r="E2392" s="61">
        <v>48374.433848546818</v>
      </c>
    </row>
    <row r="2393" spans="1:5" x14ac:dyDescent="0.35">
      <c r="A2393" s="59" t="s">
        <v>139</v>
      </c>
      <c r="B2393" s="59" t="str">
        <f>+VLOOKUP(Tabla1[[#This Row],[Contrato]],H:I,2,0)</f>
        <v>PC Carigali Mexico Operations</v>
      </c>
      <c r="C2393" s="59" t="s">
        <v>241</v>
      </c>
      <c r="D2393" s="60" t="s">
        <v>216</v>
      </c>
      <c r="E2393" s="61">
        <v>130276.90321473041</v>
      </c>
    </row>
    <row r="2394" spans="1:5" x14ac:dyDescent="0.35">
      <c r="A2394" s="59" t="s">
        <v>139</v>
      </c>
      <c r="B2394" s="59" t="str">
        <f>+VLOOKUP(Tabla1[[#This Row],[Contrato]],H:I,2,0)</f>
        <v>PC Carigali Mexico Operations</v>
      </c>
      <c r="C2394" s="59" t="s">
        <v>241</v>
      </c>
      <c r="D2394" s="60" t="s">
        <v>217</v>
      </c>
      <c r="E2394" s="61">
        <v>575012.73339976475</v>
      </c>
    </row>
    <row r="2395" spans="1:5" x14ac:dyDescent="0.35">
      <c r="A2395" s="59" t="s">
        <v>139</v>
      </c>
      <c r="B2395" s="59" t="str">
        <f>+VLOOKUP(Tabla1[[#This Row],[Contrato]],H:I,2,0)</f>
        <v>PC Carigali Mexico Operations</v>
      </c>
      <c r="C2395" s="59" t="s">
        <v>241</v>
      </c>
      <c r="D2395" s="60" t="s">
        <v>218</v>
      </c>
      <c r="E2395" s="61">
        <v>270530.05410837213</v>
      </c>
    </row>
    <row r="2396" spans="1:5" x14ac:dyDescent="0.35">
      <c r="A2396" s="59" t="s">
        <v>139</v>
      </c>
      <c r="B2396" s="59" t="str">
        <f>+VLOOKUP(Tabla1[[#This Row],[Contrato]],H:I,2,0)</f>
        <v>PC Carigali Mexico Operations</v>
      </c>
      <c r="C2396" s="59" t="s">
        <v>241</v>
      </c>
      <c r="D2396" s="60" t="s">
        <v>219</v>
      </c>
      <c r="E2396" s="61">
        <v>30106.382897094441</v>
      </c>
    </row>
    <row r="2397" spans="1:5" x14ac:dyDescent="0.35">
      <c r="A2397" s="59" t="s">
        <v>139</v>
      </c>
      <c r="B2397" s="59" t="str">
        <f>+VLOOKUP(Tabla1[[#This Row],[Contrato]],H:I,2,0)</f>
        <v>PC Carigali Mexico Operations</v>
      </c>
      <c r="C2397" s="59" t="s">
        <v>241</v>
      </c>
      <c r="D2397" s="60" t="s">
        <v>220</v>
      </c>
      <c r="E2397" s="61">
        <v>220034.76373151195</v>
      </c>
    </row>
    <row r="2398" spans="1:5" x14ac:dyDescent="0.35">
      <c r="A2398" s="59" t="s">
        <v>139</v>
      </c>
      <c r="B2398" s="59" t="str">
        <f>+VLOOKUP(Tabla1[[#This Row],[Contrato]],H:I,2,0)</f>
        <v>PC Carigali Mexico Operations</v>
      </c>
      <c r="C2398" s="59" t="s">
        <v>241</v>
      </c>
      <c r="D2398" s="60" t="s">
        <v>240</v>
      </c>
      <c r="E2398" s="61">
        <v>67533.970931709569</v>
      </c>
    </row>
    <row r="2399" spans="1:5" x14ac:dyDescent="0.35">
      <c r="A2399" s="59" t="s">
        <v>139</v>
      </c>
      <c r="B2399" s="59" t="str">
        <f>+VLOOKUP(Tabla1[[#This Row],[Contrato]],H:I,2,0)</f>
        <v>PC Carigali Mexico Operations</v>
      </c>
      <c r="C2399" s="59" t="s">
        <v>241</v>
      </c>
      <c r="D2399" s="60" t="s">
        <v>259</v>
      </c>
      <c r="E2399" s="61">
        <v>114149.2723508167</v>
      </c>
    </row>
    <row r="2400" spans="1:5" x14ac:dyDescent="0.35">
      <c r="A2400" s="59" t="s">
        <v>139</v>
      </c>
      <c r="B2400" s="59" t="str">
        <f>+VLOOKUP(Tabla1[[#This Row],[Contrato]],H:I,2,0)</f>
        <v>PC Carigali Mexico Operations</v>
      </c>
      <c r="C2400" s="59" t="s">
        <v>241</v>
      </c>
      <c r="D2400" s="60" t="s">
        <v>260</v>
      </c>
      <c r="E2400" s="61">
        <v>102807.02508927444</v>
      </c>
    </row>
    <row r="2401" spans="1:5" x14ac:dyDescent="0.35">
      <c r="A2401" s="59" t="s">
        <v>139</v>
      </c>
      <c r="B2401" s="59" t="str">
        <f>+VLOOKUP(Tabla1[[#This Row],[Contrato]],H:I,2,0)</f>
        <v>PC Carigali Mexico Operations</v>
      </c>
      <c r="C2401" s="59" t="s">
        <v>241</v>
      </c>
      <c r="D2401" s="60" t="s">
        <v>267</v>
      </c>
      <c r="E2401" s="61">
        <v>198712.49258435494</v>
      </c>
    </row>
    <row r="2402" spans="1:5" x14ac:dyDescent="0.35">
      <c r="A2402" s="59" t="s">
        <v>139</v>
      </c>
      <c r="B2402" s="59" t="str">
        <f>+VLOOKUP(Tabla1[[#This Row],[Contrato]],H:I,2,0)</f>
        <v>PC Carigali Mexico Operations</v>
      </c>
      <c r="C2402" s="59" t="s">
        <v>241</v>
      </c>
      <c r="D2402" s="60" t="s">
        <v>280</v>
      </c>
      <c r="E2402" s="61">
        <v>1864619.2158770675</v>
      </c>
    </row>
    <row r="2403" spans="1:5" x14ac:dyDescent="0.35">
      <c r="A2403" s="59" t="s">
        <v>172</v>
      </c>
      <c r="B2403" s="59" t="str">
        <f>+VLOOKUP(Tabla1[[#This Row],[Contrato]],H:I,2,0)</f>
        <v>PC Carigali Mexico Operations</v>
      </c>
      <c r="C2403" s="59" t="s">
        <v>241</v>
      </c>
      <c r="D2403" s="60" t="s">
        <v>207</v>
      </c>
      <c r="E2403" s="61">
        <v>83.663426326239033</v>
      </c>
    </row>
    <row r="2404" spans="1:5" x14ac:dyDescent="0.35">
      <c r="A2404" s="59" t="s">
        <v>172</v>
      </c>
      <c r="B2404" s="59" t="str">
        <f>+VLOOKUP(Tabla1[[#This Row],[Contrato]],H:I,2,0)</f>
        <v>PC Carigali Mexico Operations</v>
      </c>
      <c r="C2404" s="59" t="s">
        <v>241</v>
      </c>
      <c r="D2404" s="60" t="s">
        <v>208</v>
      </c>
      <c r="E2404" s="61">
        <v>77.674580094748492</v>
      </c>
    </row>
    <row r="2405" spans="1:5" x14ac:dyDescent="0.35">
      <c r="A2405" s="59" t="s">
        <v>172</v>
      </c>
      <c r="B2405" s="59" t="str">
        <f>+VLOOKUP(Tabla1[[#This Row],[Contrato]],H:I,2,0)</f>
        <v>PC Carigali Mexico Operations</v>
      </c>
      <c r="C2405" s="59" t="s">
        <v>241</v>
      </c>
      <c r="D2405" s="60" t="s">
        <v>209</v>
      </c>
      <c r="E2405" s="61">
        <v>118.94811844543547</v>
      </c>
    </row>
    <row r="2406" spans="1:5" x14ac:dyDescent="0.35">
      <c r="A2406" s="59" t="s">
        <v>172</v>
      </c>
      <c r="B2406" s="59" t="str">
        <f>+VLOOKUP(Tabla1[[#This Row],[Contrato]],H:I,2,0)</f>
        <v>PC Carigali Mexico Operations</v>
      </c>
      <c r="C2406" s="59" t="s">
        <v>241</v>
      </c>
      <c r="D2406" s="60" t="s">
        <v>210</v>
      </c>
      <c r="E2406" s="61">
        <v>136449.49207291618</v>
      </c>
    </row>
    <row r="2407" spans="1:5" x14ac:dyDescent="0.35">
      <c r="A2407" s="59" t="s">
        <v>172</v>
      </c>
      <c r="B2407" s="59" t="str">
        <f>+VLOOKUP(Tabla1[[#This Row],[Contrato]],H:I,2,0)</f>
        <v>PC Carigali Mexico Operations</v>
      </c>
      <c r="C2407" s="59" t="s">
        <v>241</v>
      </c>
      <c r="D2407" s="60" t="s">
        <v>211</v>
      </c>
      <c r="E2407" s="61">
        <v>855.30201648783805</v>
      </c>
    </row>
    <row r="2408" spans="1:5" x14ac:dyDescent="0.35">
      <c r="A2408" s="59" t="s">
        <v>172</v>
      </c>
      <c r="B2408" s="59" t="str">
        <f>+VLOOKUP(Tabla1[[#This Row],[Contrato]],H:I,2,0)</f>
        <v>PC Carigali Mexico Operations</v>
      </c>
      <c r="C2408" s="59" t="s">
        <v>241</v>
      </c>
      <c r="D2408" s="60" t="s">
        <v>212</v>
      </c>
      <c r="E2408" s="61">
        <v>6173.0166494683472</v>
      </c>
    </row>
    <row r="2409" spans="1:5" x14ac:dyDescent="0.35">
      <c r="A2409" s="59" t="s">
        <v>172</v>
      </c>
      <c r="B2409" s="59" t="str">
        <f>+VLOOKUP(Tabla1[[#This Row],[Contrato]],H:I,2,0)</f>
        <v>PC Carigali Mexico Operations</v>
      </c>
      <c r="C2409" s="59" t="s">
        <v>241</v>
      </c>
      <c r="D2409" s="60" t="s">
        <v>213</v>
      </c>
      <c r="E2409" s="61">
        <v>90983.5728672189</v>
      </c>
    </row>
    <row r="2410" spans="1:5" x14ac:dyDescent="0.35">
      <c r="A2410" s="59" t="s">
        <v>172</v>
      </c>
      <c r="B2410" s="59" t="str">
        <f>+VLOOKUP(Tabla1[[#This Row],[Contrato]],H:I,2,0)</f>
        <v>PC Carigali Mexico Operations</v>
      </c>
      <c r="C2410" s="59" t="s">
        <v>241</v>
      </c>
      <c r="D2410" s="60" t="s">
        <v>214</v>
      </c>
      <c r="E2410" s="61">
        <v>2364220.4215126573</v>
      </c>
    </row>
    <row r="2411" spans="1:5" x14ac:dyDescent="0.35">
      <c r="A2411" s="59" t="s">
        <v>172</v>
      </c>
      <c r="B2411" s="59" t="str">
        <f>+VLOOKUP(Tabla1[[#This Row],[Contrato]],H:I,2,0)</f>
        <v>PC Carigali Mexico Operations</v>
      </c>
      <c r="C2411" s="59" t="s">
        <v>241</v>
      </c>
      <c r="D2411" s="60" t="s">
        <v>215</v>
      </c>
      <c r="E2411" s="61">
        <v>59687.48751042386</v>
      </c>
    </row>
    <row r="2412" spans="1:5" x14ac:dyDescent="0.35">
      <c r="A2412" s="59" t="s">
        <v>172</v>
      </c>
      <c r="B2412" s="59" t="str">
        <f>+VLOOKUP(Tabla1[[#This Row],[Contrato]],H:I,2,0)</f>
        <v>PC Carigali Mexico Operations</v>
      </c>
      <c r="C2412" s="59" t="s">
        <v>241</v>
      </c>
      <c r="D2412" s="60" t="s">
        <v>216</v>
      </c>
      <c r="E2412" s="61">
        <v>148241.23950914424</v>
      </c>
    </row>
    <row r="2413" spans="1:5" x14ac:dyDescent="0.35">
      <c r="A2413" s="59" t="s">
        <v>172</v>
      </c>
      <c r="B2413" s="59" t="str">
        <f>+VLOOKUP(Tabla1[[#This Row],[Contrato]],H:I,2,0)</f>
        <v>PC Carigali Mexico Operations</v>
      </c>
      <c r="C2413" s="59" t="s">
        <v>241</v>
      </c>
      <c r="D2413" s="60" t="s">
        <v>217</v>
      </c>
      <c r="E2413" s="61">
        <v>538601.4089732155</v>
      </c>
    </row>
    <row r="2414" spans="1:5" x14ac:dyDescent="0.35">
      <c r="A2414" s="59" t="s">
        <v>172</v>
      </c>
      <c r="B2414" s="59" t="str">
        <f>+VLOOKUP(Tabla1[[#This Row],[Contrato]],H:I,2,0)</f>
        <v>PC Carigali Mexico Operations</v>
      </c>
      <c r="C2414" s="59" t="s">
        <v>241</v>
      </c>
      <c r="D2414" s="60" t="s">
        <v>218</v>
      </c>
      <c r="E2414" s="61">
        <v>234554.25372944868</v>
      </c>
    </row>
    <row r="2415" spans="1:5" x14ac:dyDescent="0.35">
      <c r="A2415" s="59" t="s">
        <v>172</v>
      </c>
      <c r="B2415" s="59" t="str">
        <f>+VLOOKUP(Tabla1[[#This Row],[Contrato]],H:I,2,0)</f>
        <v>PC Carigali Mexico Operations</v>
      </c>
      <c r="C2415" s="59" t="s">
        <v>241</v>
      </c>
      <c r="D2415" s="60" t="s">
        <v>219</v>
      </c>
      <c r="E2415" s="61">
        <v>129107.04298675133</v>
      </c>
    </row>
    <row r="2416" spans="1:5" x14ac:dyDescent="0.35">
      <c r="A2416" s="59" t="s">
        <v>172</v>
      </c>
      <c r="B2416" s="59" t="str">
        <f>+VLOOKUP(Tabla1[[#This Row],[Contrato]],H:I,2,0)</f>
        <v>PC Carigali Mexico Operations</v>
      </c>
      <c r="C2416" s="59" t="s">
        <v>241</v>
      </c>
      <c r="D2416" s="60" t="s">
        <v>220</v>
      </c>
      <c r="E2416" s="61">
        <v>194322.62650615274</v>
      </c>
    </row>
    <row r="2417" spans="1:5" x14ac:dyDescent="0.35">
      <c r="A2417" s="59" t="s">
        <v>172</v>
      </c>
      <c r="B2417" s="59" t="str">
        <f>+VLOOKUP(Tabla1[[#This Row],[Contrato]],H:I,2,0)</f>
        <v>PC Carigali Mexico Operations</v>
      </c>
      <c r="C2417" s="59" t="s">
        <v>241</v>
      </c>
      <c r="D2417" s="60" t="s">
        <v>240</v>
      </c>
      <c r="E2417" s="61">
        <v>55829.505180797198</v>
      </c>
    </row>
    <row r="2418" spans="1:5" x14ac:dyDescent="0.35">
      <c r="A2418" s="59" t="s">
        <v>172</v>
      </c>
      <c r="B2418" s="59" t="str">
        <f>+VLOOKUP(Tabla1[[#This Row],[Contrato]],H:I,2,0)</f>
        <v>PC Carigali Mexico Operations</v>
      </c>
      <c r="C2418" s="59" t="s">
        <v>241</v>
      </c>
      <c r="D2418" s="60" t="s">
        <v>259</v>
      </c>
      <c r="E2418" s="61">
        <v>122665.09739468509</v>
      </c>
    </row>
    <row r="2419" spans="1:5" x14ac:dyDescent="0.35">
      <c r="A2419" s="59" t="s">
        <v>172</v>
      </c>
      <c r="B2419" s="59" t="str">
        <f>+VLOOKUP(Tabla1[[#This Row],[Contrato]],H:I,2,0)</f>
        <v>PC Carigali Mexico Operations</v>
      </c>
      <c r="C2419" s="59" t="s">
        <v>241</v>
      </c>
      <c r="D2419" s="60" t="s">
        <v>260</v>
      </c>
      <c r="E2419" s="61">
        <v>103311.21011036189</v>
      </c>
    </row>
    <row r="2420" spans="1:5" x14ac:dyDescent="0.35">
      <c r="A2420" s="59" t="s">
        <v>172</v>
      </c>
      <c r="B2420" s="59" t="str">
        <f>+VLOOKUP(Tabla1[[#This Row],[Contrato]],H:I,2,0)</f>
        <v>PC Carigali Mexico Operations</v>
      </c>
      <c r="C2420" s="59" t="s">
        <v>241</v>
      </c>
      <c r="D2420" s="60" t="s">
        <v>267</v>
      </c>
      <c r="E2420" s="61">
        <v>244770.94317046343</v>
      </c>
    </row>
    <row r="2421" spans="1:5" x14ac:dyDescent="0.35">
      <c r="A2421" s="59" t="s">
        <v>172</v>
      </c>
      <c r="B2421" s="59" t="str">
        <f>+VLOOKUP(Tabla1[[#This Row],[Contrato]],H:I,2,0)</f>
        <v>PC Carigali Mexico Operations</v>
      </c>
      <c r="C2421" s="59" t="s">
        <v>241</v>
      </c>
      <c r="D2421" s="60" t="s">
        <v>280</v>
      </c>
      <c r="E2421" s="61">
        <v>1891577.2206519847</v>
      </c>
    </row>
    <row r="2422" spans="1:5" x14ac:dyDescent="0.35">
      <c r="A2422" s="59" t="s">
        <v>140</v>
      </c>
      <c r="B2422" s="59" t="str">
        <f>+VLOOKUP(Tabla1[[#This Row],[Contrato]],H:I,2,0)</f>
        <v>Shell Exploracion y Extraccion de Mexico</v>
      </c>
      <c r="C2422" s="59" t="s">
        <v>241</v>
      </c>
      <c r="D2422" s="60" t="s">
        <v>207</v>
      </c>
      <c r="E2422" s="61">
        <v>89098.16</v>
      </c>
    </row>
    <row r="2423" spans="1:5" x14ac:dyDescent="0.35">
      <c r="A2423" s="59" t="s">
        <v>140</v>
      </c>
      <c r="B2423" s="59" t="str">
        <f>+VLOOKUP(Tabla1[[#This Row],[Contrato]],H:I,2,0)</f>
        <v>Shell Exploracion y Extraccion de Mexico</v>
      </c>
      <c r="C2423" s="59" t="s">
        <v>241</v>
      </c>
      <c r="D2423" s="60" t="s">
        <v>208</v>
      </c>
      <c r="E2423" s="61">
        <v>1179.2037866352175</v>
      </c>
    </row>
    <row r="2424" spans="1:5" x14ac:dyDescent="0.35">
      <c r="A2424" s="59" t="s">
        <v>140</v>
      </c>
      <c r="B2424" s="59" t="str">
        <f>+VLOOKUP(Tabla1[[#This Row],[Contrato]],H:I,2,0)</f>
        <v>Shell Exploracion y Extraccion de Mexico</v>
      </c>
      <c r="C2424" s="59" t="s">
        <v>241</v>
      </c>
      <c r="D2424" s="60" t="s">
        <v>209</v>
      </c>
      <c r="E2424" s="61">
        <v>3664.58</v>
      </c>
    </row>
    <row r="2425" spans="1:5" x14ac:dyDescent="0.35">
      <c r="A2425" s="59" t="s">
        <v>140</v>
      </c>
      <c r="B2425" s="59" t="str">
        <f>+VLOOKUP(Tabla1[[#This Row],[Contrato]],H:I,2,0)</f>
        <v>Shell Exploracion y Extraccion de Mexico</v>
      </c>
      <c r="C2425" s="59" t="s">
        <v>241</v>
      </c>
      <c r="D2425" s="60" t="s">
        <v>210</v>
      </c>
      <c r="E2425" s="61">
        <v>191245.41999999998</v>
      </c>
    </row>
    <row r="2426" spans="1:5" x14ac:dyDescent="0.35">
      <c r="A2426" s="59" t="s">
        <v>140</v>
      </c>
      <c r="B2426" s="59" t="str">
        <f>+VLOOKUP(Tabla1[[#This Row],[Contrato]],H:I,2,0)</f>
        <v>Shell Exploracion y Extraccion de Mexico</v>
      </c>
      <c r="C2426" s="59" t="s">
        <v>241</v>
      </c>
      <c r="D2426" s="60" t="s">
        <v>211</v>
      </c>
      <c r="E2426" s="61">
        <v>276541.41873136547</v>
      </c>
    </row>
    <row r="2427" spans="1:5" x14ac:dyDescent="0.35">
      <c r="A2427" s="59" t="s">
        <v>140</v>
      </c>
      <c r="B2427" s="59" t="str">
        <f>+VLOOKUP(Tabla1[[#This Row],[Contrato]],H:I,2,0)</f>
        <v>Shell Exploracion y Extraccion de Mexico</v>
      </c>
      <c r="C2427" s="59" t="s">
        <v>241</v>
      </c>
      <c r="D2427" s="60" t="s">
        <v>212</v>
      </c>
      <c r="E2427" s="61">
        <v>109474.55106660683</v>
      </c>
    </row>
    <row r="2428" spans="1:5" x14ac:dyDescent="0.35">
      <c r="A2428" s="59" t="s">
        <v>140</v>
      </c>
      <c r="B2428" s="59" t="str">
        <f>+VLOOKUP(Tabla1[[#This Row],[Contrato]],H:I,2,0)</f>
        <v>Shell Exploracion y Extraccion de Mexico</v>
      </c>
      <c r="C2428" s="59" t="s">
        <v>241</v>
      </c>
      <c r="D2428" s="60" t="s">
        <v>213</v>
      </c>
      <c r="E2428" s="61">
        <v>5386558.0445259772</v>
      </c>
    </row>
    <row r="2429" spans="1:5" x14ac:dyDescent="0.35">
      <c r="A2429" s="59" t="s">
        <v>140</v>
      </c>
      <c r="B2429" s="59" t="str">
        <f>+VLOOKUP(Tabla1[[#This Row],[Contrato]],H:I,2,0)</f>
        <v>Shell Exploracion y Extraccion de Mexico</v>
      </c>
      <c r="C2429" s="59" t="s">
        <v>241</v>
      </c>
      <c r="D2429" s="60" t="s">
        <v>214</v>
      </c>
      <c r="E2429" s="61">
        <v>224252.6</v>
      </c>
    </row>
    <row r="2430" spans="1:5" x14ac:dyDescent="0.35">
      <c r="A2430" s="59" t="s">
        <v>140</v>
      </c>
      <c r="B2430" s="59" t="str">
        <f>+VLOOKUP(Tabla1[[#This Row],[Contrato]],H:I,2,0)</f>
        <v>Shell Exploracion y Extraccion de Mexico</v>
      </c>
      <c r="C2430" s="59" t="s">
        <v>241</v>
      </c>
      <c r="D2430" s="60" t="s">
        <v>215</v>
      </c>
      <c r="E2430" s="61">
        <v>18599865.21903564</v>
      </c>
    </row>
    <row r="2431" spans="1:5" x14ac:dyDescent="0.35">
      <c r="A2431" s="59" t="s">
        <v>140</v>
      </c>
      <c r="B2431" s="59" t="str">
        <f>+VLOOKUP(Tabla1[[#This Row],[Contrato]],H:I,2,0)</f>
        <v>Shell Exploracion y Extraccion de Mexico</v>
      </c>
      <c r="C2431" s="59" t="s">
        <v>241</v>
      </c>
      <c r="D2431" s="60" t="s">
        <v>216</v>
      </c>
      <c r="E2431" s="61">
        <v>363707.02</v>
      </c>
    </row>
    <row r="2432" spans="1:5" x14ac:dyDescent="0.35">
      <c r="A2432" s="59" t="s">
        <v>140</v>
      </c>
      <c r="B2432" s="59" t="str">
        <f>+VLOOKUP(Tabla1[[#This Row],[Contrato]],H:I,2,0)</f>
        <v>Shell Exploracion y Extraccion de Mexico</v>
      </c>
      <c r="C2432" s="59" t="s">
        <v>241</v>
      </c>
      <c r="D2432" s="60" t="s">
        <v>217</v>
      </c>
      <c r="E2432" s="61">
        <v>176178.31583439576</v>
      </c>
    </row>
    <row r="2433" spans="1:5" x14ac:dyDescent="0.35">
      <c r="A2433" s="59" t="s">
        <v>140</v>
      </c>
      <c r="B2433" s="59" t="str">
        <f>+VLOOKUP(Tabla1[[#This Row],[Contrato]],H:I,2,0)</f>
        <v>Shell Exploracion y Extraccion de Mexico</v>
      </c>
      <c r="C2433" s="59" t="s">
        <v>241</v>
      </c>
      <c r="D2433" s="60" t="s">
        <v>218</v>
      </c>
      <c r="E2433" s="61">
        <v>259575.11</v>
      </c>
    </row>
    <row r="2434" spans="1:5" x14ac:dyDescent="0.35">
      <c r="A2434" s="59" t="s">
        <v>140</v>
      </c>
      <c r="B2434" s="59" t="str">
        <f>+VLOOKUP(Tabla1[[#This Row],[Contrato]],H:I,2,0)</f>
        <v>Shell Exploracion y Extraccion de Mexico</v>
      </c>
      <c r="C2434" s="59" t="s">
        <v>241</v>
      </c>
      <c r="D2434" s="60" t="s">
        <v>219</v>
      </c>
      <c r="E2434" s="61">
        <v>198469.4639293169</v>
      </c>
    </row>
    <row r="2435" spans="1:5" x14ac:dyDescent="0.35">
      <c r="A2435" s="59" t="s">
        <v>140</v>
      </c>
      <c r="B2435" s="59" t="str">
        <f>+VLOOKUP(Tabla1[[#This Row],[Contrato]],H:I,2,0)</f>
        <v>Shell Exploracion y Extraccion de Mexico</v>
      </c>
      <c r="C2435" s="59" t="s">
        <v>241</v>
      </c>
      <c r="D2435" s="60" t="s">
        <v>220</v>
      </c>
      <c r="E2435" s="61">
        <v>2276035.2100000004</v>
      </c>
    </row>
    <row r="2436" spans="1:5" x14ac:dyDescent="0.35">
      <c r="A2436" s="59" t="s">
        <v>140</v>
      </c>
      <c r="B2436" s="59" t="str">
        <f>+VLOOKUP(Tabla1[[#This Row],[Contrato]],H:I,2,0)</f>
        <v>Shell Exploracion y Extraccion de Mexico</v>
      </c>
      <c r="C2436" s="59" t="s">
        <v>241</v>
      </c>
      <c r="D2436" s="60" t="s">
        <v>240</v>
      </c>
      <c r="E2436" s="61">
        <v>208665.33491721452</v>
      </c>
    </row>
    <row r="2437" spans="1:5" x14ac:dyDescent="0.35">
      <c r="A2437" s="59" t="s">
        <v>140</v>
      </c>
      <c r="B2437" s="59" t="str">
        <f>+VLOOKUP(Tabla1[[#This Row],[Contrato]],H:I,2,0)</f>
        <v>Shell Exploracion y Extraccion de Mexico</v>
      </c>
      <c r="C2437" s="59" t="s">
        <v>241</v>
      </c>
      <c r="D2437" s="60" t="s">
        <v>259</v>
      </c>
      <c r="E2437" s="61">
        <v>712962.14840764331</v>
      </c>
    </row>
    <row r="2438" spans="1:5" x14ac:dyDescent="0.35">
      <c r="A2438" s="59" t="s">
        <v>140</v>
      </c>
      <c r="B2438" s="59" t="str">
        <f>+VLOOKUP(Tabla1[[#This Row],[Contrato]],H:I,2,0)</f>
        <v>Shell Exploracion y Extraccion de Mexico</v>
      </c>
      <c r="C2438" s="59" t="s">
        <v>241</v>
      </c>
      <c r="D2438" s="60" t="s">
        <v>260</v>
      </c>
      <c r="E2438" s="61">
        <v>146749.25</v>
      </c>
    </row>
    <row r="2439" spans="1:5" x14ac:dyDescent="0.35">
      <c r="A2439" s="59" t="s">
        <v>140</v>
      </c>
      <c r="B2439" s="59" t="str">
        <f>+VLOOKUP(Tabla1[[#This Row],[Contrato]],H:I,2,0)</f>
        <v>Shell Exploracion y Extraccion de Mexico</v>
      </c>
      <c r="C2439" s="59" t="s">
        <v>241</v>
      </c>
      <c r="D2439" s="60" t="s">
        <v>267</v>
      </c>
      <c r="E2439" s="61">
        <v>273634.53679671459</v>
      </c>
    </row>
    <row r="2440" spans="1:5" x14ac:dyDescent="0.35">
      <c r="A2440" s="59" t="s">
        <v>140</v>
      </c>
      <c r="B2440" s="59" t="str">
        <f>+VLOOKUP(Tabla1[[#This Row],[Contrato]],H:I,2,0)</f>
        <v>Shell Exploracion y Extraccion de Mexico</v>
      </c>
      <c r="C2440" s="59" t="s">
        <v>241</v>
      </c>
      <c r="D2440" s="60" t="s">
        <v>280</v>
      </c>
      <c r="E2440" s="61">
        <v>276146.19</v>
      </c>
    </row>
    <row r="2441" spans="1:5" x14ac:dyDescent="0.35">
      <c r="A2441" s="59" t="s">
        <v>173</v>
      </c>
      <c r="B2441" s="59" t="str">
        <f>+VLOOKUP(Tabla1[[#This Row],[Contrato]],H:I,2,0)</f>
        <v>Repsol Exploración México</v>
      </c>
      <c r="C2441" s="59" t="s">
        <v>241</v>
      </c>
      <c r="D2441" s="60" t="s">
        <v>208</v>
      </c>
      <c r="E2441" s="61">
        <v>196603.75350339341</v>
      </c>
    </row>
    <row r="2442" spans="1:5" x14ac:dyDescent="0.35">
      <c r="A2442" s="59" t="s">
        <v>173</v>
      </c>
      <c r="B2442" s="59" t="str">
        <f>+VLOOKUP(Tabla1[[#This Row],[Contrato]],H:I,2,0)</f>
        <v>Repsol Exploración México</v>
      </c>
      <c r="C2442" s="59" t="s">
        <v>241</v>
      </c>
      <c r="D2442" s="60" t="s">
        <v>209</v>
      </c>
      <c r="E2442" s="61">
        <v>11080.672176189923</v>
      </c>
    </row>
    <row r="2443" spans="1:5" x14ac:dyDescent="0.35">
      <c r="A2443" s="59" t="s">
        <v>173</v>
      </c>
      <c r="B2443" s="59" t="str">
        <f>+VLOOKUP(Tabla1[[#This Row],[Contrato]],H:I,2,0)</f>
        <v>Repsol Exploración México</v>
      </c>
      <c r="C2443" s="59" t="s">
        <v>241</v>
      </c>
      <c r="D2443" s="60" t="s">
        <v>210</v>
      </c>
      <c r="E2443" s="61">
        <v>309.57</v>
      </c>
    </row>
    <row r="2444" spans="1:5" x14ac:dyDescent="0.35">
      <c r="A2444" s="59" t="s">
        <v>173</v>
      </c>
      <c r="B2444" s="59" t="str">
        <f>+VLOOKUP(Tabla1[[#This Row],[Contrato]],H:I,2,0)</f>
        <v>Repsol Exploración México</v>
      </c>
      <c r="C2444" s="59" t="s">
        <v>241</v>
      </c>
      <c r="D2444" s="60" t="s">
        <v>211</v>
      </c>
      <c r="E2444" s="61">
        <v>959926.62235204608</v>
      </c>
    </row>
    <row r="2445" spans="1:5" x14ac:dyDescent="0.35">
      <c r="A2445" s="59" t="s">
        <v>173</v>
      </c>
      <c r="B2445" s="59" t="str">
        <f>+VLOOKUP(Tabla1[[#This Row],[Contrato]],H:I,2,0)</f>
        <v>Repsol Exploración México</v>
      </c>
      <c r="C2445" s="59" t="s">
        <v>241</v>
      </c>
      <c r="D2445" s="60" t="s">
        <v>212</v>
      </c>
      <c r="E2445" s="61">
        <v>25165.229999999996</v>
      </c>
    </row>
    <row r="2446" spans="1:5" x14ac:dyDescent="0.35">
      <c r="A2446" s="59" t="s">
        <v>173</v>
      </c>
      <c r="B2446" s="59" t="str">
        <f>+VLOOKUP(Tabla1[[#This Row],[Contrato]],H:I,2,0)</f>
        <v>Repsol Exploración México</v>
      </c>
      <c r="C2446" s="59" t="s">
        <v>241</v>
      </c>
      <c r="D2446" s="60" t="s">
        <v>213</v>
      </c>
      <c r="E2446" s="61">
        <v>751870.2868148312</v>
      </c>
    </row>
    <row r="2447" spans="1:5" x14ac:dyDescent="0.35">
      <c r="A2447" s="59" t="s">
        <v>173</v>
      </c>
      <c r="B2447" s="59" t="str">
        <f>+VLOOKUP(Tabla1[[#This Row],[Contrato]],H:I,2,0)</f>
        <v>Repsol Exploración México</v>
      </c>
      <c r="C2447" s="59" t="s">
        <v>241</v>
      </c>
      <c r="D2447" s="60" t="s">
        <v>214</v>
      </c>
      <c r="E2447" s="61">
        <v>2265677.6642966392</v>
      </c>
    </row>
    <row r="2448" spans="1:5" x14ac:dyDescent="0.35">
      <c r="A2448" s="59" t="s">
        <v>173</v>
      </c>
      <c r="B2448" s="59" t="str">
        <f>+VLOOKUP(Tabla1[[#This Row],[Contrato]],H:I,2,0)</f>
        <v>Repsol Exploración México</v>
      </c>
      <c r="C2448" s="59" t="s">
        <v>241</v>
      </c>
      <c r="D2448" s="60" t="s">
        <v>215</v>
      </c>
      <c r="E2448" s="61">
        <v>246761.1605574479</v>
      </c>
    </row>
    <row r="2449" spans="1:5" x14ac:dyDescent="0.35">
      <c r="A2449" s="59" t="s">
        <v>173</v>
      </c>
      <c r="B2449" s="59" t="str">
        <f>+VLOOKUP(Tabla1[[#This Row],[Contrato]],H:I,2,0)</f>
        <v>Repsol Exploración México</v>
      </c>
      <c r="C2449" s="59" t="s">
        <v>241</v>
      </c>
      <c r="D2449" s="60" t="s">
        <v>216</v>
      </c>
      <c r="E2449" s="61">
        <v>839673.27162631636</v>
      </c>
    </row>
    <row r="2450" spans="1:5" x14ac:dyDescent="0.35">
      <c r="A2450" s="59" t="s">
        <v>173</v>
      </c>
      <c r="B2450" s="59" t="str">
        <f>+VLOOKUP(Tabla1[[#This Row],[Contrato]],H:I,2,0)</f>
        <v>Repsol Exploración México</v>
      </c>
      <c r="C2450" s="59" t="s">
        <v>241</v>
      </c>
      <c r="D2450" s="60" t="s">
        <v>217</v>
      </c>
      <c r="E2450" s="61">
        <v>700861.05263350159</v>
      </c>
    </row>
    <row r="2451" spans="1:5" x14ac:dyDescent="0.35">
      <c r="A2451" s="59" t="s">
        <v>173</v>
      </c>
      <c r="B2451" s="59" t="str">
        <f>+VLOOKUP(Tabla1[[#This Row],[Contrato]],H:I,2,0)</f>
        <v>Repsol Exploración México</v>
      </c>
      <c r="C2451" s="59" t="s">
        <v>241</v>
      </c>
      <c r="D2451" s="60" t="s">
        <v>218</v>
      </c>
      <c r="E2451" s="61">
        <v>961141.46483244398</v>
      </c>
    </row>
    <row r="2452" spans="1:5" x14ac:dyDescent="0.35">
      <c r="A2452" s="59" t="s">
        <v>173</v>
      </c>
      <c r="B2452" s="59" t="str">
        <f>+VLOOKUP(Tabla1[[#This Row],[Contrato]],H:I,2,0)</f>
        <v>Repsol Exploración México</v>
      </c>
      <c r="C2452" s="59" t="s">
        <v>241</v>
      </c>
      <c r="D2452" s="60" t="s">
        <v>219</v>
      </c>
      <c r="E2452" s="61">
        <v>781211.93847137387</v>
      </c>
    </row>
    <row r="2453" spans="1:5" x14ac:dyDescent="0.35">
      <c r="A2453" s="59" t="s">
        <v>173</v>
      </c>
      <c r="B2453" s="59" t="str">
        <f>+VLOOKUP(Tabla1[[#This Row],[Contrato]],H:I,2,0)</f>
        <v>Repsol Exploración México</v>
      </c>
      <c r="C2453" s="59" t="s">
        <v>241</v>
      </c>
      <c r="D2453" s="60" t="s">
        <v>240</v>
      </c>
      <c r="E2453" s="61">
        <v>913414.59204261529</v>
      </c>
    </row>
    <row r="2454" spans="1:5" x14ac:dyDescent="0.35">
      <c r="A2454" s="59" t="s">
        <v>173</v>
      </c>
      <c r="B2454" s="59" t="str">
        <f>+VLOOKUP(Tabla1[[#This Row],[Contrato]],H:I,2,0)</f>
        <v>Repsol Exploración México</v>
      </c>
      <c r="C2454" s="59" t="s">
        <v>241</v>
      </c>
      <c r="D2454" s="60" t="s">
        <v>259</v>
      </c>
      <c r="E2454" s="61">
        <v>1013019.9803952785</v>
      </c>
    </row>
    <row r="2455" spans="1:5" x14ac:dyDescent="0.35">
      <c r="A2455" s="59" t="s">
        <v>173</v>
      </c>
      <c r="B2455" s="59" t="str">
        <f>+VLOOKUP(Tabla1[[#This Row],[Contrato]],H:I,2,0)</f>
        <v>Repsol Exploración México</v>
      </c>
      <c r="C2455" s="59" t="s">
        <v>241</v>
      </c>
      <c r="D2455" s="60" t="s">
        <v>260</v>
      </c>
      <c r="E2455" s="61">
        <v>1007884.9782856493</v>
      </c>
    </row>
    <row r="2456" spans="1:5" x14ac:dyDescent="0.35">
      <c r="A2456" s="59" t="s">
        <v>173</v>
      </c>
      <c r="B2456" s="59" t="str">
        <f>+VLOOKUP(Tabla1[[#This Row],[Contrato]],H:I,2,0)</f>
        <v>Repsol Exploración México</v>
      </c>
      <c r="C2456" s="59" t="s">
        <v>241</v>
      </c>
      <c r="D2456" s="60" t="s">
        <v>267</v>
      </c>
      <c r="E2456" s="61">
        <v>1581427.5083697245</v>
      </c>
    </row>
    <row r="2457" spans="1:5" x14ac:dyDescent="0.35">
      <c r="A2457" s="59" t="s">
        <v>173</v>
      </c>
      <c r="B2457" s="59" t="str">
        <f>+VLOOKUP(Tabla1[[#This Row],[Contrato]],H:I,2,0)</f>
        <v>Repsol Exploración México</v>
      </c>
      <c r="C2457" s="59" t="s">
        <v>241</v>
      </c>
      <c r="D2457" s="60" t="s">
        <v>280</v>
      </c>
      <c r="E2457" s="61">
        <v>2562704.5639299862</v>
      </c>
    </row>
    <row r="2458" spans="1:5" x14ac:dyDescent="0.35">
      <c r="A2458" s="59" t="s">
        <v>141</v>
      </c>
      <c r="B2458" s="59" t="str">
        <f>+VLOOKUP(Tabla1[[#This Row],[Contrato]],H:I,2,0)</f>
        <v>Shell Exploracion y Extraccion de Mexico</v>
      </c>
      <c r="C2458" s="59" t="s">
        <v>241</v>
      </c>
      <c r="D2458" s="60" t="s">
        <v>207</v>
      </c>
      <c r="E2458" s="61">
        <v>89098.16</v>
      </c>
    </row>
    <row r="2459" spans="1:5" x14ac:dyDescent="0.35">
      <c r="A2459" s="59" t="s">
        <v>141</v>
      </c>
      <c r="B2459" s="59" t="str">
        <f>+VLOOKUP(Tabla1[[#This Row],[Contrato]],H:I,2,0)</f>
        <v>Shell Exploracion y Extraccion de Mexico</v>
      </c>
      <c r="C2459" s="59" t="s">
        <v>241</v>
      </c>
      <c r="D2459" s="60" t="s">
        <v>208</v>
      </c>
      <c r="E2459" s="61">
        <v>1179.2037866352175</v>
      </c>
    </row>
    <row r="2460" spans="1:5" x14ac:dyDescent="0.35">
      <c r="A2460" s="59" t="s">
        <v>141</v>
      </c>
      <c r="B2460" s="59" t="str">
        <f>+VLOOKUP(Tabla1[[#This Row],[Contrato]],H:I,2,0)</f>
        <v>Shell Exploracion y Extraccion de Mexico</v>
      </c>
      <c r="C2460" s="59" t="s">
        <v>241</v>
      </c>
      <c r="D2460" s="60" t="s">
        <v>209</v>
      </c>
      <c r="E2460" s="61">
        <v>15160.58</v>
      </c>
    </row>
    <row r="2461" spans="1:5" x14ac:dyDescent="0.35">
      <c r="A2461" s="59" t="s">
        <v>141</v>
      </c>
      <c r="B2461" s="59" t="str">
        <f>+VLOOKUP(Tabla1[[#This Row],[Contrato]],H:I,2,0)</f>
        <v>Shell Exploracion y Extraccion de Mexico</v>
      </c>
      <c r="C2461" s="59" t="s">
        <v>241</v>
      </c>
      <c r="D2461" s="60" t="s">
        <v>210</v>
      </c>
      <c r="E2461" s="61">
        <v>168955.5</v>
      </c>
    </row>
    <row r="2462" spans="1:5" x14ac:dyDescent="0.35">
      <c r="A2462" s="59" t="s">
        <v>141</v>
      </c>
      <c r="B2462" s="59" t="str">
        <f>+VLOOKUP(Tabla1[[#This Row],[Contrato]],H:I,2,0)</f>
        <v>Shell Exploracion y Extraccion de Mexico</v>
      </c>
      <c r="C2462" s="59" t="s">
        <v>241</v>
      </c>
      <c r="D2462" s="60" t="s">
        <v>211</v>
      </c>
      <c r="E2462" s="61">
        <v>144563.51873136545</v>
      </c>
    </row>
    <row r="2463" spans="1:5" x14ac:dyDescent="0.35">
      <c r="A2463" s="59" t="s">
        <v>141</v>
      </c>
      <c r="B2463" s="59" t="str">
        <f>+VLOOKUP(Tabla1[[#This Row],[Contrato]],H:I,2,0)</f>
        <v>Shell Exploracion y Extraccion de Mexico</v>
      </c>
      <c r="C2463" s="59" t="s">
        <v>241</v>
      </c>
      <c r="D2463" s="60" t="s">
        <v>212</v>
      </c>
      <c r="E2463" s="61">
        <v>73309.381066606831</v>
      </c>
    </row>
    <row r="2464" spans="1:5" x14ac:dyDescent="0.35">
      <c r="A2464" s="59" t="s">
        <v>141</v>
      </c>
      <c r="B2464" s="59" t="str">
        <f>+VLOOKUP(Tabla1[[#This Row],[Contrato]],H:I,2,0)</f>
        <v>Shell Exploracion y Extraccion de Mexico</v>
      </c>
      <c r="C2464" s="59" t="s">
        <v>241</v>
      </c>
      <c r="D2464" s="60" t="s">
        <v>213</v>
      </c>
      <c r="E2464" s="61">
        <v>254164.38452597734</v>
      </c>
    </row>
    <row r="2465" spans="1:5" x14ac:dyDescent="0.35">
      <c r="A2465" s="59" t="s">
        <v>141</v>
      </c>
      <c r="B2465" s="59" t="str">
        <f>+VLOOKUP(Tabla1[[#This Row],[Contrato]],H:I,2,0)</f>
        <v>Shell Exploracion y Extraccion de Mexico</v>
      </c>
      <c r="C2465" s="59" t="s">
        <v>241</v>
      </c>
      <c r="D2465" s="60" t="s">
        <v>214</v>
      </c>
      <c r="E2465" s="61">
        <v>246308.39631509618</v>
      </c>
    </row>
    <row r="2466" spans="1:5" x14ac:dyDescent="0.35">
      <c r="A2466" s="59" t="s">
        <v>141</v>
      </c>
      <c r="B2466" s="59" t="str">
        <f>+VLOOKUP(Tabla1[[#This Row],[Contrato]],H:I,2,0)</f>
        <v>Shell Exploracion y Extraccion de Mexico</v>
      </c>
      <c r="C2466" s="59" t="s">
        <v>241</v>
      </c>
      <c r="D2466" s="60" t="s">
        <v>215</v>
      </c>
      <c r="E2466" s="61">
        <v>923190.63903563935</v>
      </c>
    </row>
    <row r="2467" spans="1:5" x14ac:dyDescent="0.35">
      <c r="A2467" s="59" t="s">
        <v>141</v>
      </c>
      <c r="B2467" s="59" t="str">
        <f>+VLOOKUP(Tabla1[[#This Row],[Contrato]],H:I,2,0)</f>
        <v>Shell Exploracion y Extraccion de Mexico</v>
      </c>
      <c r="C2467" s="59" t="s">
        <v>241</v>
      </c>
      <c r="D2467" s="60" t="s">
        <v>216</v>
      </c>
      <c r="E2467" s="61">
        <v>188591.43</v>
      </c>
    </row>
    <row r="2468" spans="1:5" x14ac:dyDescent="0.35">
      <c r="A2468" s="59" t="s">
        <v>141</v>
      </c>
      <c r="B2468" s="59" t="str">
        <f>+VLOOKUP(Tabla1[[#This Row],[Contrato]],H:I,2,0)</f>
        <v>Shell Exploracion y Extraccion de Mexico</v>
      </c>
      <c r="C2468" s="59" t="s">
        <v>241</v>
      </c>
      <c r="D2468" s="60" t="s">
        <v>217</v>
      </c>
      <c r="E2468" s="61">
        <v>162206.20642346476</v>
      </c>
    </row>
    <row r="2469" spans="1:5" x14ac:dyDescent="0.35">
      <c r="A2469" s="59" t="s">
        <v>141</v>
      </c>
      <c r="B2469" s="59" t="str">
        <f>+VLOOKUP(Tabla1[[#This Row],[Contrato]],H:I,2,0)</f>
        <v>Shell Exploracion y Extraccion de Mexico</v>
      </c>
      <c r="C2469" s="59" t="s">
        <v>241</v>
      </c>
      <c r="D2469" s="60" t="s">
        <v>218</v>
      </c>
      <c r="E2469" s="61">
        <v>1295793.4874910396</v>
      </c>
    </row>
    <row r="2470" spans="1:5" x14ac:dyDescent="0.35">
      <c r="A2470" s="59" t="s">
        <v>141</v>
      </c>
      <c r="B2470" s="59" t="str">
        <f>+VLOOKUP(Tabla1[[#This Row],[Contrato]],H:I,2,0)</f>
        <v>Shell Exploracion y Extraccion de Mexico</v>
      </c>
      <c r="C2470" s="59" t="s">
        <v>241</v>
      </c>
      <c r="D2470" s="60" t="s">
        <v>219</v>
      </c>
      <c r="E2470" s="61">
        <v>144261.54392931692</v>
      </c>
    </row>
    <row r="2471" spans="1:5" x14ac:dyDescent="0.35">
      <c r="A2471" s="59" t="s">
        <v>141</v>
      </c>
      <c r="B2471" s="59" t="str">
        <f>+VLOOKUP(Tabla1[[#This Row],[Contrato]],H:I,2,0)</f>
        <v>Shell Exploracion y Extraccion de Mexico</v>
      </c>
      <c r="C2471" s="59" t="s">
        <v>241</v>
      </c>
      <c r="D2471" s="60" t="s">
        <v>220</v>
      </c>
      <c r="E2471" s="61">
        <v>194041.65999999997</v>
      </c>
    </row>
    <row r="2472" spans="1:5" x14ac:dyDescent="0.35">
      <c r="A2472" s="59" t="s">
        <v>141</v>
      </c>
      <c r="B2472" s="59" t="str">
        <f>+VLOOKUP(Tabla1[[#This Row],[Contrato]],H:I,2,0)</f>
        <v>Shell Exploracion y Extraccion de Mexico</v>
      </c>
      <c r="C2472" s="59" t="s">
        <v>241</v>
      </c>
      <c r="D2472" s="60" t="s">
        <v>240</v>
      </c>
      <c r="E2472" s="61">
        <v>137741.23721022479</v>
      </c>
    </row>
    <row r="2473" spans="1:5" x14ac:dyDescent="0.35">
      <c r="A2473" s="59" t="s">
        <v>141</v>
      </c>
      <c r="B2473" s="59" t="str">
        <f>+VLOOKUP(Tabla1[[#This Row],[Contrato]],H:I,2,0)</f>
        <v>Shell Exploracion y Extraccion de Mexico</v>
      </c>
      <c r="C2473" s="59" t="s">
        <v>241</v>
      </c>
      <c r="D2473" s="60" t="s">
        <v>259</v>
      </c>
      <c r="E2473" s="61">
        <v>178775.58000000002</v>
      </c>
    </row>
    <row r="2474" spans="1:5" x14ac:dyDescent="0.35">
      <c r="A2474" s="59" t="s">
        <v>141</v>
      </c>
      <c r="B2474" s="59" t="str">
        <f>+VLOOKUP(Tabla1[[#This Row],[Contrato]],H:I,2,0)</f>
        <v>Shell Exploracion y Extraccion de Mexico</v>
      </c>
      <c r="C2474" s="59" t="s">
        <v>241</v>
      </c>
      <c r="D2474" s="60" t="s">
        <v>260</v>
      </c>
      <c r="E2474" s="61">
        <v>4365663.8199999994</v>
      </c>
    </row>
    <row r="2475" spans="1:5" x14ac:dyDescent="0.35">
      <c r="A2475" s="59" t="s">
        <v>141</v>
      </c>
      <c r="B2475" s="59" t="str">
        <f>+VLOOKUP(Tabla1[[#This Row],[Contrato]],H:I,2,0)</f>
        <v>Shell Exploracion y Extraccion de Mexico</v>
      </c>
      <c r="C2475" s="59" t="s">
        <v>241</v>
      </c>
      <c r="D2475" s="60" t="s">
        <v>267</v>
      </c>
      <c r="E2475" s="61">
        <v>225628.10312114988</v>
      </c>
    </row>
    <row r="2476" spans="1:5" x14ac:dyDescent="0.35">
      <c r="A2476" s="59" t="s">
        <v>141</v>
      </c>
      <c r="B2476" s="59" t="str">
        <f>+VLOOKUP(Tabla1[[#This Row],[Contrato]],H:I,2,0)</f>
        <v>Shell Exploracion y Extraccion de Mexico</v>
      </c>
      <c r="C2476" s="59" t="s">
        <v>241</v>
      </c>
      <c r="D2476" s="60" t="s">
        <v>280</v>
      </c>
      <c r="E2476" s="61">
        <v>4429758.4799999995</v>
      </c>
    </row>
    <row r="2477" spans="1:5" x14ac:dyDescent="0.35">
      <c r="A2477" s="59" t="s">
        <v>142</v>
      </c>
      <c r="B2477" s="59" t="str">
        <f>+VLOOKUP(Tabla1[[#This Row],[Contrato]],H:I,2,0)</f>
        <v>Shell Exploracion y Extraccion de Mexico</v>
      </c>
      <c r="C2477" s="59" t="s">
        <v>241</v>
      </c>
      <c r="D2477" s="60" t="s">
        <v>207</v>
      </c>
      <c r="E2477" s="61">
        <v>89098.16</v>
      </c>
    </row>
    <row r="2478" spans="1:5" x14ac:dyDescent="0.35">
      <c r="A2478" s="59" t="s">
        <v>142</v>
      </c>
      <c r="B2478" s="59" t="str">
        <f>+VLOOKUP(Tabla1[[#This Row],[Contrato]],H:I,2,0)</f>
        <v>Shell Exploracion y Extraccion de Mexico</v>
      </c>
      <c r="C2478" s="59" t="s">
        <v>241</v>
      </c>
      <c r="D2478" s="60" t="s">
        <v>208</v>
      </c>
      <c r="E2478" s="61">
        <v>1179.2037866352175</v>
      </c>
    </row>
    <row r="2479" spans="1:5" ht="36.75" customHeight="1" x14ac:dyDescent="0.35">
      <c r="A2479" s="59" t="s">
        <v>142</v>
      </c>
      <c r="B2479" s="59" t="str">
        <f>+VLOOKUP(Tabla1[[#This Row],[Contrato]],H:I,2,0)</f>
        <v>Shell Exploracion y Extraccion de Mexico</v>
      </c>
      <c r="C2479" s="59" t="s">
        <v>241</v>
      </c>
      <c r="D2479" s="60" t="s">
        <v>209</v>
      </c>
      <c r="E2479" s="61">
        <v>172620.08</v>
      </c>
    </row>
    <row r="2480" spans="1:5" x14ac:dyDescent="0.35">
      <c r="A2480" s="59" t="s">
        <v>142</v>
      </c>
      <c r="B2480" s="59" t="str">
        <f>+VLOOKUP(Tabla1[[#This Row],[Contrato]],H:I,2,0)</f>
        <v>Shell Exploracion y Extraccion de Mexico</v>
      </c>
      <c r="C2480" s="59" t="s">
        <v>241</v>
      </c>
      <c r="D2480" s="60" t="s">
        <v>211</v>
      </c>
      <c r="E2480" s="61">
        <v>92160.988731365462</v>
      </c>
    </row>
    <row r="2481" spans="1:5" ht="57" customHeight="1" x14ac:dyDescent="0.35">
      <c r="A2481" s="59" t="s">
        <v>142</v>
      </c>
      <c r="B2481" s="59" t="str">
        <f>+VLOOKUP(Tabla1[[#This Row],[Contrato]],H:I,2,0)</f>
        <v>Shell Exploracion y Extraccion de Mexico</v>
      </c>
      <c r="C2481" s="59" t="s">
        <v>241</v>
      </c>
      <c r="D2481" s="60" t="s">
        <v>212</v>
      </c>
      <c r="E2481" s="61">
        <v>61383.451066606831</v>
      </c>
    </row>
    <row r="2482" spans="1:5" x14ac:dyDescent="0.35">
      <c r="A2482" s="59" t="s">
        <v>142</v>
      </c>
      <c r="B2482" s="59" t="str">
        <f>+VLOOKUP(Tabla1[[#This Row],[Contrato]],H:I,2,0)</f>
        <v>Shell Exploracion y Extraccion de Mexico</v>
      </c>
      <c r="C2482" s="59" t="s">
        <v>241</v>
      </c>
      <c r="D2482" s="60" t="s">
        <v>213</v>
      </c>
      <c r="E2482" s="61">
        <v>130983.99452597731</v>
      </c>
    </row>
    <row r="2483" spans="1:5" x14ac:dyDescent="0.35">
      <c r="A2483" s="59" t="s">
        <v>142</v>
      </c>
      <c r="B2483" s="59" t="str">
        <f>+VLOOKUP(Tabla1[[#This Row],[Contrato]],H:I,2,0)</f>
        <v>Shell Exploracion y Extraccion de Mexico</v>
      </c>
      <c r="C2483" s="59" t="s">
        <v>241</v>
      </c>
      <c r="D2483" s="60" t="s">
        <v>214</v>
      </c>
      <c r="E2483" s="61">
        <v>186805.38321350288</v>
      </c>
    </row>
    <row r="2484" spans="1:5" x14ac:dyDescent="0.35">
      <c r="A2484" s="59" t="s">
        <v>142</v>
      </c>
      <c r="B2484" s="59" t="str">
        <f>+VLOOKUP(Tabla1[[#This Row],[Contrato]],H:I,2,0)</f>
        <v>Shell Exploracion y Extraccion de Mexico</v>
      </c>
      <c r="C2484" s="59" t="s">
        <v>241</v>
      </c>
      <c r="D2484" s="60" t="s">
        <v>215</v>
      </c>
      <c r="E2484" s="61">
        <v>832655.88903563935</v>
      </c>
    </row>
    <row r="2485" spans="1:5" x14ac:dyDescent="0.35">
      <c r="A2485" s="59" t="s">
        <v>142</v>
      </c>
      <c r="B2485" s="59" t="str">
        <f>+VLOOKUP(Tabla1[[#This Row],[Contrato]],H:I,2,0)</f>
        <v>Shell Exploracion y Extraccion de Mexico</v>
      </c>
      <c r="C2485" s="59" t="s">
        <v>241</v>
      </c>
      <c r="D2485" s="60" t="s">
        <v>216</v>
      </c>
      <c r="E2485" s="61">
        <v>170283.79</v>
      </c>
    </row>
    <row r="2486" spans="1:5" x14ac:dyDescent="0.35">
      <c r="A2486" s="59" t="s">
        <v>142</v>
      </c>
      <c r="B2486" s="59" t="str">
        <f>+VLOOKUP(Tabla1[[#This Row],[Contrato]],H:I,2,0)</f>
        <v>Shell Exploracion y Extraccion de Mexico</v>
      </c>
      <c r="C2486" s="59" t="s">
        <v>241</v>
      </c>
      <c r="D2486" s="60" t="s">
        <v>217</v>
      </c>
      <c r="E2486" s="61">
        <v>116434.31642346478</v>
      </c>
    </row>
    <row r="2487" spans="1:5" x14ac:dyDescent="0.35">
      <c r="A2487" s="59" t="s">
        <v>142</v>
      </c>
      <c r="B2487" s="59" t="str">
        <f>+VLOOKUP(Tabla1[[#This Row],[Contrato]],H:I,2,0)</f>
        <v>Shell Exploracion y Extraccion de Mexico</v>
      </c>
      <c r="C2487" s="59" t="s">
        <v>241</v>
      </c>
      <c r="D2487" s="60" t="s">
        <v>218</v>
      </c>
      <c r="E2487" s="61">
        <v>4770510.2374910396</v>
      </c>
    </row>
    <row r="2488" spans="1:5" x14ac:dyDescent="0.35">
      <c r="A2488" s="59" t="s">
        <v>142</v>
      </c>
      <c r="B2488" s="59" t="str">
        <f>+VLOOKUP(Tabla1[[#This Row],[Contrato]],H:I,2,0)</f>
        <v>Shell Exploracion y Extraccion de Mexico</v>
      </c>
      <c r="C2488" s="59" t="s">
        <v>241</v>
      </c>
      <c r="D2488" s="60" t="s">
        <v>219</v>
      </c>
      <c r="E2488" s="61">
        <v>91827.983929316892</v>
      </c>
    </row>
    <row r="2489" spans="1:5" x14ac:dyDescent="0.35">
      <c r="A2489" s="59" t="s">
        <v>142</v>
      </c>
      <c r="B2489" s="59" t="str">
        <f>+VLOOKUP(Tabla1[[#This Row],[Contrato]],H:I,2,0)</f>
        <v>Shell Exploracion y Extraccion de Mexico</v>
      </c>
      <c r="C2489" s="59" t="s">
        <v>241</v>
      </c>
      <c r="D2489" s="60" t="s">
        <v>220</v>
      </c>
      <c r="E2489" s="61">
        <v>125978.56000000001</v>
      </c>
    </row>
    <row r="2490" spans="1:5" x14ac:dyDescent="0.35">
      <c r="A2490" s="59" t="s">
        <v>142</v>
      </c>
      <c r="B2490" s="59" t="str">
        <f>+VLOOKUP(Tabla1[[#This Row],[Contrato]],H:I,2,0)</f>
        <v>Shell Exploracion y Extraccion de Mexico</v>
      </c>
      <c r="C2490" s="59" t="s">
        <v>241</v>
      </c>
      <c r="D2490" s="60" t="s">
        <v>240</v>
      </c>
      <c r="E2490" s="61">
        <v>143863.10839136183</v>
      </c>
    </row>
    <row r="2491" spans="1:5" x14ac:dyDescent="0.35">
      <c r="A2491" s="59" t="s">
        <v>142</v>
      </c>
      <c r="B2491" s="59" t="str">
        <f>+VLOOKUP(Tabla1[[#This Row],[Contrato]],H:I,2,0)</f>
        <v>Shell Exploracion y Extraccion de Mexico</v>
      </c>
      <c r="C2491" s="59" t="s">
        <v>241</v>
      </c>
      <c r="D2491" s="60" t="s">
        <v>259</v>
      </c>
      <c r="E2491" s="61">
        <v>113874.26000000001</v>
      </c>
    </row>
    <row r="2492" spans="1:5" x14ac:dyDescent="0.35">
      <c r="A2492" s="59" t="s">
        <v>142</v>
      </c>
      <c r="B2492" s="59" t="str">
        <f>+VLOOKUP(Tabla1[[#This Row],[Contrato]],H:I,2,0)</f>
        <v>Shell Exploracion y Extraccion de Mexico</v>
      </c>
      <c r="C2492" s="59" t="s">
        <v>241</v>
      </c>
      <c r="D2492" s="60" t="s">
        <v>260</v>
      </c>
      <c r="E2492" s="61">
        <v>155645.29</v>
      </c>
    </row>
    <row r="2493" spans="1:5" x14ac:dyDescent="0.35">
      <c r="A2493" s="59" t="s">
        <v>142</v>
      </c>
      <c r="B2493" s="59" t="str">
        <f>+VLOOKUP(Tabla1[[#This Row],[Contrato]],H:I,2,0)</f>
        <v>Shell Exploracion y Extraccion de Mexico</v>
      </c>
      <c r="C2493" s="59" t="s">
        <v>241</v>
      </c>
      <c r="D2493" s="60" t="s">
        <v>267</v>
      </c>
      <c r="E2493" s="61">
        <v>174098.61</v>
      </c>
    </row>
    <row r="2494" spans="1:5" x14ac:dyDescent="0.35">
      <c r="A2494" s="59" t="s">
        <v>142</v>
      </c>
      <c r="B2494" s="59" t="str">
        <f>+VLOOKUP(Tabla1[[#This Row],[Contrato]],H:I,2,0)</f>
        <v>Shell Exploracion y Extraccion de Mexico</v>
      </c>
      <c r="C2494" s="59" t="s">
        <v>241</v>
      </c>
      <c r="D2494" s="60" t="s">
        <v>280</v>
      </c>
      <c r="E2494" s="61">
        <v>223266.06</v>
      </c>
    </row>
    <row r="2495" spans="1:5" x14ac:dyDescent="0.35">
      <c r="A2495" s="59" t="s">
        <v>143</v>
      </c>
      <c r="B2495" s="59" t="str">
        <f>+VLOOKUP(Tabla1[[#This Row],[Contrato]],H:I,2,0)</f>
        <v>Shell Exploracion y Extraccion de Mexico</v>
      </c>
      <c r="C2495" s="59" t="s">
        <v>241</v>
      </c>
      <c r="D2495" s="60" t="s">
        <v>207</v>
      </c>
      <c r="E2495" s="61">
        <v>89098.16</v>
      </c>
    </row>
    <row r="2496" spans="1:5" x14ac:dyDescent="0.35">
      <c r="A2496" s="59" t="s">
        <v>143</v>
      </c>
      <c r="B2496" s="59" t="str">
        <f>+VLOOKUP(Tabla1[[#This Row],[Contrato]],H:I,2,0)</f>
        <v>Shell Exploracion y Extraccion de Mexico</v>
      </c>
      <c r="C2496" s="59" t="s">
        <v>241</v>
      </c>
      <c r="D2496" s="60" t="s">
        <v>208</v>
      </c>
      <c r="E2496" s="61">
        <v>1179.2037866352175</v>
      </c>
    </row>
    <row r="2497" spans="1:5" x14ac:dyDescent="0.35">
      <c r="A2497" s="59" t="s">
        <v>143</v>
      </c>
      <c r="B2497" s="59" t="str">
        <f>+VLOOKUP(Tabla1[[#This Row],[Contrato]],H:I,2,0)</f>
        <v>Shell Exploracion y Extraccion de Mexico</v>
      </c>
      <c r="C2497" s="59" t="s">
        <v>241</v>
      </c>
      <c r="D2497" s="60" t="s">
        <v>209</v>
      </c>
      <c r="E2497" s="61">
        <v>25244.59</v>
      </c>
    </row>
    <row r="2498" spans="1:5" x14ac:dyDescent="0.35">
      <c r="A2498" s="59" t="s">
        <v>143</v>
      </c>
      <c r="B2498" s="59" t="str">
        <f>+VLOOKUP(Tabla1[[#This Row],[Contrato]],H:I,2,0)</f>
        <v>Shell Exploracion y Extraccion de Mexico</v>
      </c>
      <c r="C2498" s="59" t="s">
        <v>241</v>
      </c>
      <c r="D2498" s="60" t="s">
        <v>210</v>
      </c>
      <c r="E2498" s="61">
        <v>168955.5</v>
      </c>
    </row>
    <row r="2499" spans="1:5" x14ac:dyDescent="0.35">
      <c r="A2499" s="59" t="s">
        <v>143</v>
      </c>
      <c r="B2499" s="59" t="str">
        <f>+VLOOKUP(Tabla1[[#This Row],[Contrato]],H:I,2,0)</f>
        <v>Shell Exploracion y Extraccion de Mexico</v>
      </c>
      <c r="C2499" s="59" t="s">
        <v>241</v>
      </c>
      <c r="D2499" s="60" t="s">
        <v>211</v>
      </c>
      <c r="E2499" s="61">
        <v>182627.78873136546</v>
      </c>
    </row>
    <row r="2500" spans="1:5" x14ac:dyDescent="0.35">
      <c r="A2500" s="59" t="s">
        <v>143</v>
      </c>
      <c r="B2500" s="59" t="str">
        <f>+VLOOKUP(Tabla1[[#This Row],[Contrato]],H:I,2,0)</f>
        <v>Shell Exploracion y Extraccion de Mexico</v>
      </c>
      <c r="C2500" s="59" t="s">
        <v>241</v>
      </c>
      <c r="D2500" s="60" t="s">
        <v>212</v>
      </c>
      <c r="E2500" s="61">
        <v>79865.451066606824</v>
      </c>
    </row>
    <row r="2501" spans="1:5" x14ac:dyDescent="0.35">
      <c r="A2501" s="59" t="s">
        <v>143</v>
      </c>
      <c r="B2501" s="59" t="str">
        <f>+VLOOKUP(Tabla1[[#This Row],[Contrato]],H:I,2,0)</f>
        <v>Shell Exploracion y Extraccion de Mexico</v>
      </c>
      <c r="C2501" s="59" t="s">
        <v>241</v>
      </c>
      <c r="D2501" s="60" t="s">
        <v>213</v>
      </c>
      <c r="E2501" s="61">
        <v>433662.92452597735</v>
      </c>
    </row>
    <row r="2502" spans="1:5" x14ac:dyDescent="0.35">
      <c r="A2502" s="59" t="s">
        <v>143</v>
      </c>
      <c r="B2502" s="59" t="str">
        <f>+VLOOKUP(Tabla1[[#This Row],[Contrato]],H:I,2,0)</f>
        <v>Shell Exploracion y Extraccion de Mexico</v>
      </c>
      <c r="C2502" s="59" t="s">
        <v>241</v>
      </c>
      <c r="D2502" s="60" t="s">
        <v>214</v>
      </c>
      <c r="E2502" s="61">
        <v>305173.38321350288</v>
      </c>
    </row>
    <row r="2503" spans="1:5" x14ac:dyDescent="0.35">
      <c r="A2503" s="59" t="s">
        <v>143</v>
      </c>
      <c r="B2503" s="59" t="str">
        <f>+VLOOKUP(Tabla1[[#This Row],[Contrato]],H:I,2,0)</f>
        <v>Shell Exploracion y Extraccion de Mexico</v>
      </c>
      <c r="C2503" s="59" t="s">
        <v>241</v>
      </c>
      <c r="D2503" s="60" t="s">
        <v>215</v>
      </c>
      <c r="E2503" s="61">
        <v>740633.10903563933</v>
      </c>
    </row>
    <row r="2504" spans="1:5" x14ac:dyDescent="0.35">
      <c r="A2504" s="59" t="s">
        <v>143</v>
      </c>
      <c r="B2504" s="59" t="str">
        <f>+VLOOKUP(Tabla1[[#This Row],[Contrato]],H:I,2,0)</f>
        <v>Shell Exploracion y Extraccion de Mexico</v>
      </c>
      <c r="C2504" s="59" t="s">
        <v>241</v>
      </c>
      <c r="D2504" s="60" t="s">
        <v>216</v>
      </c>
      <c r="E2504" s="61">
        <v>313547.48000000004</v>
      </c>
    </row>
    <row r="2505" spans="1:5" x14ac:dyDescent="0.35">
      <c r="A2505" s="59" t="s">
        <v>143</v>
      </c>
      <c r="B2505" s="59" t="str">
        <f>+VLOOKUP(Tabla1[[#This Row],[Contrato]],H:I,2,0)</f>
        <v>Shell Exploracion y Extraccion de Mexico</v>
      </c>
      <c r="C2505" s="59" t="s">
        <v>241</v>
      </c>
      <c r="D2505" s="60" t="s">
        <v>217</v>
      </c>
      <c r="E2505" s="61">
        <v>205907.04614708954</v>
      </c>
    </row>
    <row r="2506" spans="1:5" x14ac:dyDescent="0.35">
      <c r="A2506" s="59" t="s">
        <v>143</v>
      </c>
      <c r="B2506" s="59" t="str">
        <f>+VLOOKUP(Tabla1[[#This Row],[Contrato]],H:I,2,0)</f>
        <v>Shell Exploracion y Extraccion de Mexico</v>
      </c>
      <c r="C2506" s="59" t="s">
        <v>241</v>
      </c>
      <c r="D2506" s="60" t="s">
        <v>218</v>
      </c>
      <c r="E2506" s="61">
        <v>5034756.8074910389</v>
      </c>
    </row>
    <row r="2507" spans="1:5" x14ac:dyDescent="0.35">
      <c r="A2507" s="59" t="s">
        <v>143</v>
      </c>
      <c r="B2507" s="59" t="str">
        <f>+VLOOKUP(Tabla1[[#This Row],[Contrato]],H:I,2,0)</f>
        <v>Shell Exploracion y Extraccion de Mexico</v>
      </c>
      <c r="C2507" s="59" t="s">
        <v>241</v>
      </c>
      <c r="D2507" s="60" t="s">
        <v>219</v>
      </c>
      <c r="E2507" s="61">
        <v>405433.78392931691</v>
      </c>
    </row>
    <row r="2508" spans="1:5" x14ac:dyDescent="0.35">
      <c r="A2508" s="59" t="s">
        <v>143</v>
      </c>
      <c r="B2508" s="59" t="str">
        <f>+VLOOKUP(Tabla1[[#This Row],[Contrato]],H:I,2,0)</f>
        <v>Shell Exploracion y Extraccion de Mexico</v>
      </c>
      <c r="C2508" s="59" t="s">
        <v>241</v>
      </c>
      <c r="D2508" s="60" t="s">
        <v>220</v>
      </c>
      <c r="E2508" s="61">
        <v>284280.38</v>
      </c>
    </row>
    <row r="2509" spans="1:5" x14ac:dyDescent="0.35">
      <c r="A2509" s="59" t="s">
        <v>143</v>
      </c>
      <c r="B2509" s="59" t="str">
        <f>+VLOOKUP(Tabla1[[#This Row],[Contrato]],H:I,2,0)</f>
        <v>Shell Exploracion y Extraccion de Mexico</v>
      </c>
      <c r="C2509" s="59" t="s">
        <v>241</v>
      </c>
      <c r="D2509" s="60" t="s">
        <v>240</v>
      </c>
      <c r="E2509" s="61">
        <v>294491.65649982379</v>
      </c>
    </row>
    <row r="2510" spans="1:5" x14ac:dyDescent="0.35">
      <c r="A2510" s="59" t="s">
        <v>143</v>
      </c>
      <c r="B2510" s="59" t="str">
        <f>+VLOOKUP(Tabla1[[#This Row],[Contrato]],H:I,2,0)</f>
        <v>Shell Exploracion y Extraccion de Mexico</v>
      </c>
      <c r="C2510" s="59" t="s">
        <v>241</v>
      </c>
      <c r="D2510" s="60" t="s">
        <v>259</v>
      </c>
      <c r="E2510" s="61">
        <v>326217.21999999997</v>
      </c>
    </row>
    <row r="2511" spans="1:5" x14ac:dyDescent="0.35">
      <c r="A2511" s="59" t="s">
        <v>143</v>
      </c>
      <c r="B2511" s="59" t="str">
        <f>+VLOOKUP(Tabla1[[#This Row],[Contrato]],H:I,2,0)</f>
        <v>Shell Exploracion y Extraccion de Mexico</v>
      </c>
      <c r="C2511" s="59" t="s">
        <v>241</v>
      </c>
      <c r="D2511" s="60" t="s">
        <v>260</v>
      </c>
      <c r="E2511" s="61">
        <v>259413.56</v>
      </c>
    </row>
    <row r="2512" spans="1:5" x14ac:dyDescent="0.35">
      <c r="A2512" s="59" t="s">
        <v>143</v>
      </c>
      <c r="B2512" s="59" t="str">
        <f>+VLOOKUP(Tabla1[[#This Row],[Contrato]],H:I,2,0)</f>
        <v>Shell Exploracion y Extraccion de Mexico</v>
      </c>
      <c r="C2512" s="59" t="s">
        <v>241</v>
      </c>
      <c r="D2512" s="60" t="s">
        <v>267</v>
      </c>
      <c r="E2512" s="61">
        <v>290510.27679671458</v>
      </c>
    </row>
    <row r="2513" spans="1:5" x14ac:dyDescent="0.35">
      <c r="A2513" s="59" t="s">
        <v>143</v>
      </c>
      <c r="B2513" s="59" t="str">
        <f>+VLOOKUP(Tabla1[[#This Row],[Contrato]],H:I,2,0)</f>
        <v>Shell Exploracion y Extraccion de Mexico</v>
      </c>
      <c r="C2513" s="59" t="s">
        <v>241</v>
      </c>
      <c r="D2513" s="60" t="s">
        <v>280</v>
      </c>
      <c r="E2513" s="61">
        <v>313103.11</v>
      </c>
    </row>
    <row r="2514" spans="1:5" x14ac:dyDescent="0.35">
      <c r="A2514" s="59" t="s">
        <v>144</v>
      </c>
      <c r="B2514" s="59" t="str">
        <f>+VLOOKUP(Tabla1[[#This Row],[Contrato]],H:I,2,0)</f>
        <v>Shell Exploracion y Extraccion de Mexico</v>
      </c>
      <c r="C2514" s="59" t="s">
        <v>241</v>
      </c>
      <c r="D2514" s="60" t="s">
        <v>207</v>
      </c>
      <c r="E2514" s="61">
        <v>89098.16</v>
      </c>
    </row>
    <row r="2515" spans="1:5" x14ac:dyDescent="0.35">
      <c r="A2515" s="59" t="s">
        <v>144</v>
      </c>
      <c r="B2515" s="59" t="str">
        <f>+VLOOKUP(Tabla1[[#This Row],[Contrato]],H:I,2,0)</f>
        <v>Shell Exploracion y Extraccion de Mexico</v>
      </c>
      <c r="C2515" s="59" t="s">
        <v>241</v>
      </c>
      <c r="D2515" s="60" t="s">
        <v>208</v>
      </c>
      <c r="E2515" s="61">
        <v>1179.2037866352175</v>
      </c>
    </row>
    <row r="2516" spans="1:5" x14ac:dyDescent="0.35">
      <c r="A2516" s="59" t="s">
        <v>144</v>
      </c>
      <c r="B2516" s="59" t="str">
        <f>+VLOOKUP(Tabla1[[#This Row],[Contrato]],H:I,2,0)</f>
        <v>Shell Exploracion y Extraccion de Mexico</v>
      </c>
      <c r="C2516" s="59" t="s">
        <v>241</v>
      </c>
      <c r="D2516" s="60" t="s">
        <v>209</v>
      </c>
      <c r="E2516" s="61">
        <v>3664.59</v>
      </c>
    </row>
    <row r="2517" spans="1:5" x14ac:dyDescent="0.35">
      <c r="A2517" s="59" t="s">
        <v>144</v>
      </c>
      <c r="B2517" s="59" t="str">
        <f>+VLOOKUP(Tabla1[[#This Row],[Contrato]],H:I,2,0)</f>
        <v>Shell Exploracion y Extraccion de Mexico</v>
      </c>
      <c r="C2517" s="59" t="s">
        <v>241</v>
      </c>
      <c r="D2517" s="60" t="s">
        <v>210</v>
      </c>
      <c r="E2517" s="61">
        <v>168955.5</v>
      </c>
    </row>
    <row r="2518" spans="1:5" x14ac:dyDescent="0.35">
      <c r="A2518" s="59" t="s">
        <v>144</v>
      </c>
      <c r="B2518" s="59" t="str">
        <f>+VLOOKUP(Tabla1[[#This Row],[Contrato]],H:I,2,0)</f>
        <v>Shell Exploracion y Extraccion de Mexico</v>
      </c>
      <c r="C2518" s="59" t="s">
        <v>241</v>
      </c>
      <c r="D2518" s="60" t="s">
        <v>211</v>
      </c>
      <c r="E2518" s="61">
        <v>159172.50873136544</v>
      </c>
    </row>
    <row r="2519" spans="1:5" x14ac:dyDescent="0.35">
      <c r="A2519" s="59" t="s">
        <v>144</v>
      </c>
      <c r="B2519" s="59" t="str">
        <f>+VLOOKUP(Tabla1[[#This Row],[Contrato]],H:I,2,0)</f>
        <v>Shell Exploracion y Extraccion de Mexico</v>
      </c>
      <c r="C2519" s="59" t="s">
        <v>241</v>
      </c>
      <c r="D2519" s="60" t="s">
        <v>212</v>
      </c>
      <c r="E2519" s="61">
        <v>43565.251066606826</v>
      </c>
    </row>
    <row r="2520" spans="1:5" x14ac:dyDescent="0.35">
      <c r="A2520" s="59" t="s">
        <v>144</v>
      </c>
      <c r="B2520" s="59" t="str">
        <f>+VLOOKUP(Tabla1[[#This Row],[Contrato]],H:I,2,0)</f>
        <v>Shell Exploracion y Extraccion de Mexico</v>
      </c>
      <c r="C2520" s="59" t="s">
        <v>241</v>
      </c>
      <c r="D2520" s="60" t="s">
        <v>213</v>
      </c>
      <c r="E2520" s="61">
        <v>317687.8745259773</v>
      </c>
    </row>
    <row r="2521" spans="1:5" x14ac:dyDescent="0.35">
      <c r="A2521" s="59" t="s">
        <v>144</v>
      </c>
      <c r="B2521" s="59" t="str">
        <f>+VLOOKUP(Tabla1[[#This Row],[Contrato]],H:I,2,0)</f>
        <v>Shell Exploracion y Extraccion de Mexico</v>
      </c>
      <c r="C2521" s="59" t="s">
        <v>241</v>
      </c>
      <c r="D2521" s="60" t="s">
        <v>214</v>
      </c>
      <c r="E2521" s="61">
        <v>200222.38321350285</v>
      </c>
    </row>
    <row r="2522" spans="1:5" x14ac:dyDescent="0.35">
      <c r="A2522" s="59" t="s">
        <v>144</v>
      </c>
      <c r="B2522" s="59" t="str">
        <f>+VLOOKUP(Tabla1[[#This Row],[Contrato]],H:I,2,0)</f>
        <v>Shell Exploracion y Extraccion de Mexico</v>
      </c>
      <c r="C2522" s="59" t="s">
        <v>241</v>
      </c>
      <c r="D2522" s="60" t="s">
        <v>215</v>
      </c>
      <c r="E2522" s="61">
        <v>875619.75903563946</v>
      </c>
    </row>
    <row r="2523" spans="1:5" x14ac:dyDescent="0.35">
      <c r="A2523" s="59" t="s">
        <v>144</v>
      </c>
      <c r="B2523" s="59" t="str">
        <f>+VLOOKUP(Tabla1[[#This Row],[Contrato]],H:I,2,0)</f>
        <v>Shell Exploracion y Extraccion de Mexico</v>
      </c>
      <c r="C2523" s="59" t="s">
        <v>241</v>
      </c>
      <c r="D2523" s="60" t="s">
        <v>216</v>
      </c>
      <c r="E2523" s="61">
        <v>190016.8</v>
      </c>
    </row>
    <row r="2524" spans="1:5" x14ac:dyDescent="0.35">
      <c r="A2524" s="59" t="s">
        <v>144</v>
      </c>
      <c r="B2524" s="59" t="str">
        <f>+VLOOKUP(Tabla1[[#This Row],[Contrato]],H:I,2,0)</f>
        <v>Shell Exploracion y Extraccion de Mexico</v>
      </c>
      <c r="C2524" s="59" t="s">
        <v>241</v>
      </c>
      <c r="D2524" s="60" t="s">
        <v>217</v>
      </c>
      <c r="E2524" s="61">
        <v>164622.07642346478</v>
      </c>
    </row>
    <row r="2525" spans="1:5" x14ac:dyDescent="0.35">
      <c r="A2525" s="59" t="s">
        <v>144</v>
      </c>
      <c r="B2525" s="59" t="str">
        <f>+VLOOKUP(Tabla1[[#This Row],[Contrato]],H:I,2,0)</f>
        <v>Shell Exploracion y Extraccion de Mexico</v>
      </c>
      <c r="C2525" s="59" t="s">
        <v>241</v>
      </c>
      <c r="D2525" s="60" t="s">
        <v>218</v>
      </c>
      <c r="E2525" s="61">
        <v>4857711.3274910394</v>
      </c>
    </row>
    <row r="2526" spans="1:5" x14ac:dyDescent="0.35">
      <c r="A2526" s="59" t="s">
        <v>144</v>
      </c>
      <c r="B2526" s="59" t="str">
        <f>+VLOOKUP(Tabla1[[#This Row],[Contrato]],H:I,2,0)</f>
        <v>Shell Exploracion y Extraccion de Mexico</v>
      </c>
      <c r="C2526" s="59" t="s">
        <v>241</v>
      </c>
      <c r="D2526" s="60" t="s">
        <v>219</v>
      </c>
      <c r="E2526" s="61">
        <v>190100.96392931687</v>
      </c>
    </row>
    <row r="2527" spans="1:5" x14ac:dyDescent="0.35">
      <c r="A2527" s="59" t="s">
        <v>144</v>
      </c>
      <c r="B2527" s="59" t="str">
        <f>+VLOOKUP(Tabla1[[#This Row],[Contrato]],H:I,2,0)</f>
        <v>Shell Exploracion y Extraccion de Mexico</v>
      </c>
      <c r="C2527" s="59" t="s">
        <v>241</v>
      </c>
      <c r="D2527" s="60" t="s">
        <v>220</v>
      </c>
      <c r="E2527" s="61">
        <v>215828.87</v>
      </c>
    </row>
    <row r="2528" spans="1:5" x14ac:dyDescent="0.35">
      <c r="A2528" s="59" t="s">
        <v>144</v>
      </c>
      <c r="B2528" s="59" t="str">
        <f>+VLOOKUP(Tabla1[[#This Row],[Contrato]],H:I,2,0)</f>
        <v>Shell Exploracion y Extraccion de Mexico</v>
      </c>
      <c r="C2528" s="59" t="s">
        <v>241</v>
      </c>
      <c r="D2528" s="60" t="s">
        <v>240</v>
      </c>
      <c r="E2528" s="61">
        <v>248806.89649982375</v>
      </c>
    </row>
    <row r="2529" spans="1:5" x14ac:dyDescent="0.35">
      <c r="A2529" s="59" t="s">
        <v>144</v>
      </c>
      <c r="B2529" s="59" t="str">
        <f>+VLOOKUP(Tabla1[[#This Row],[Contrato]],H:I,2,0)</f>
        <v>Shell Exploracion y Extraccion de Mexico</v>
      </c>
      <c r="C2529" s="59" t="s">
        <v>241</v>
      </c>
      <c r="D2529" s="60" t="s">
        <v>259</v>
      </c>
      <c r="E2529" s="61">
        <v>208958.56999999998</v>
      </c>
    </row>
    <row r="2530" spans="1:5" x14ac:dyDescent="0.35">
      <c r="A2530" s="59" t="s">
        <v>144</v>
      </c>
      <c r="B2530" s="59" t="str">
        <f>+VLOOKUP(Tabla1[[#This Row],[Contrato]],H:I,2,0)</f>
        <v>Shell Exploracion y Extraccion de Mexico</v>
      </c>
      <c r="C2530" s="59" t="s">
        <v>241</v>
      </c>
      <c r="D2530" s="60" t="s">
        <v>260</v>
      </c>
      <c r="E2530" s="61">
        <v>282564.04000000004</v>
      </c>
    </row>
    <row r="2531" spans="1:5" x14ac:dyDescent="0.35">
      <c r="A2531" s="59" t="s">
        <v>144</v>
      </c>
      <c r="B2531" s="59" t="str">
        <f>+VLOOKUP(Tabla1[[#This Row],[Contrato]],H:I,2,0)</f>
        <v>Shell Exploracion y Extraccion de Mexico</v>
      </c>
      <c r="C2531" s="59" t="s">
        <v>241</v>
      </c>
      <c r="D2531" s="60" t="s">
        <v>267</v>
      </c>
      <c r="E2531" s="61">
        <v>288701.85679671454</v>
      </c>
    </row>
    <row r="2532" spans="1:5" x14ac:dyDescent="0.35">
      <c r="A2532" s="59" t="s">
        <v>144</v>
      </c>
      <c r="B2532" s="59" t="str">
        <f>+VLOOKUP(Tabla1[[#This Row],[Contrato]],H:I,2,0)</f>
        <v>Shell Exploracion y Extraccion de Mexico</v>
      </c>
      <c r="C2532" s="59" t="s">
        <v>241</v>
      </c>
      <c r="D2532" s="60" t="s">
        <v>280</v>
      </c>
      <c r="E2532" s="61">
        <v>141203.87</v>
      </c>
    </row>
    <row r="2533" spans="1:5" x14ac:dyDescent="0.35">
      <c r="A2533" s="59" t="s">
        <v>145</v>
      </c>
      <c r="B2533" s="59" t="str">
        <f>+VLOOKUP(Tabla1[[#This Row],[Contrato]],H:I,2,0)</f>
        <v>Shell Exploracion y Extraccion de Mexico</v>
      </c>
      <c r="C2533" s="59" t="s">
        <v>241</v>
      </c>
      <c r="D2533" s="60" t="s">
        <v>207</v>
      </c>
      <c r="E2533" s="61">
        <v>89098.16</v>
      </c>
    </row>
    <row r="2534" spans="1:5" x14ac:dyDescent="0.35">
      <c r="A2534" s="59" t="s">
        <v>145</v>
      </c>
      <c r="B2534" s="59" t="str">
        <f>+VLOOKUP(Tabla1[[#This Row],[Contrato]],H:I,2,0)</f>
        <v>Shell Exploracion y Extraccion de Mexico</v>
      </c>
      <c r="C2534" s="59" t="s">
        <v>241</v>
      </c>
      <c r="D2534" s="60" t="s">
        <v>208</v>
      </c>
      <c r="E2534" s="61">
        <v>1179.2037866352175</v>
      </c>
    </row>
    <row r="2535" spans="1:5" x14ac:dyDescent="0.35">
      <c r="A2535" s="59" t="s">
        <v>145</v>
      </c>
      <c r="B2535" s="59" t="str">
        <f>+VLOOKUP(Tabla1[[#This Row],[Contrato]],H:I,2,0)</f>
        <v>Shell Exploracion y Extraccion de Mexico</v>
      </c>
      <c r="C2535" s="59" t="s">
        <v>241</v>
      </c>
      <c r="D2535" s="60" t="s">
        <v>209</v>
      </c>
      <c r="E2535" s="61">
        <v>15616.58</v>
      </c>
    </row>
    <row r="2536" spans="1:5" x14ac:dyDescent="0.35">
      <c r="A2536" s="59" t="s">
        <v>145</v>
      </c>
      <c r="B2536" s="59" t="str">
        <f>+VLOOKUP(Tabla1[[#This Row],[Contrato]],H:I,2,0)</f>
        <v>Shell Exploracion y Extraccion de Mexico</v>
      </c>
      <c r="C2536" s="59" t="s">
        <v>241</v>
      </c>
      <c r="D2536" s="60" t="s">
        <v>210</v>
      </c>
      <c r="E2536" s="61">
        <v>168955.5</v>
      </c>
    </row>
    <row r="2537" spans="1:5" x14ac:dyDescent="0.35">
      <c r="A2537" s="59" t="s">
        <v>145</v>
      </c>
      <c r="B2537" s="59" t="str">
        <f>+VLOOKUP(Tabla1[[#This Row],[Contrato]],H:I,2,0)</f>
        <v>Shell Exploracion y Extraccion de Mexico</v>
      </c>
      <c r="C2537" s="59" t="s">
        <v>241</v>
      </c>
      <c r="D2537" s="60" t="s">
        <v>211</v>
      </c>
      <c r="E2537" s="61">
        <v>126355.00873136545</v>
      </c>
    </row>
    <row r="2538" spans="1:5" x14ac:dyDescent="0.35">
      <c r="A2538" s="59" t="s">
        <v>145</v>
      </c>
      <c r="B2538" s="59" t="str">
        <f>+VLOOKUP(Tabla1[[#This Row],[Contrato]],H:I,2,0)</f>
        <v>Shell Exploracion y Extraccion de Mexico</v>
      </c>
      <c r="C2538" s="59" t="s">
        <v>241</v>
      </c>
      <c r="D2538" s="60" t="s">
        <v>212</v>
      </c>
      <c r="E2538" s="61">
        <v>34117.451066606831</v>
      </c>
    </row>
    <row r="2539" spans="1:5" x14ac:dyDescent="0.35">
      <c r="A2539" s="59" t="s">
        <v>145</v>
      </c>
      <c r="B2539" s="59" t="str">
        <f>+VLOOKUP(Tabla1[[#This Row],[Contrato]],H:I,2,0)</f>
        <v>Shell Exploracion y Extraccion de Mexico</v>
      </c>
      <c r="C2539" s="59" t="s">
        <v>241</v>
      </c>
      <c r="D2539" s="60" t="s">
        <v>213</v>
      </c>
      <c r="E2539" s="61">
        <v>478910.53452597733</v>
      </c>
    </row>
    <row r="2540" spans="1:5" x14ac:dyDescent="0.35">
      <c r="A2540" s="59" t="s">
        <v>145</v>
      </c>
      <c r="B2540" s="59" t="str">
        <f>+VLOOKUP(Tabla1[[#This Row],[Contrato]],H:I,2,0)</f>
        <v>Shell Exploracion y Extraccion de Mexico</v>
      </c>
      <c r="C2540" s="59" t="s">
        <v>241</v>
      </c>
      <c r="D2540" s="60" t="s">
        <v>214</v>
      </c>
      <c r="E2540" s="61">
        <v>228427.38321350288</v>
      </c>
    </row>
    <row r="2541" spans="1:5" x14ac:dyDescent="0.35">
      <c r="A2541" s="59" t="s">
        <v>145</v>
      </c>
      <c r="B2541" s="59" t="str">
        <f>+VLOOKUP(Tabla1[[#This Row],[Contrato]],H:I,2,0)</f>
        <v>Shell Exploracion y Extraccion de Mexico</v>
      </c>
      <c r="C2541" s="59" t="s">
        <v>241</v>
      </c>
      <c r="D2541" s="60" t="s">
        <v>215</v>
      </c>
      <c r="E2541" s="61">
        <v>684028.34903563943</v>
      </c>
    </row>
    <row r="2542" spans="1:5" x14ac:dyDescent="0.35">
      <c r="A2542" s="59" t="s">
        <v>145</v>
      </c>
      <c r="B2542" s="59" t="str">
        <f>+VLOOKUP(Tabla1[[#This Row],[Contrato]],H:I,2,0)</f>
        <v>Shell Exploracion y Extraccion de Mexico</v>
      </c>
      <c r="C2542" s="59" t="s">
        <v>241</v>
      </c>
      <c r="D2542" s="60" t="s">
        <v>216</v>
      </c>
      <c r="E2542" s="61">
        <v>223388.81</v>
      </c>
    </row>
    <row r="2543" spans="1:5" x14ac:dyDescent="0.35">
      <c r="A2543" s="59" t="s">
        <v>145</v>
      </c>
      <c r="B2543" s="59" t="str">
        <f>+VLOOKUP(Tabla1[[#This Row],[Contrato]],H:I,2,0)</f>
        <v>Shell Exploracion y Extraccion de Mexico</v>
      </c>
      <c r="C2543" s="59" t="s">
        <v>241</v>
      </c>
      <c r="D2543" s="60" t="s">
        <v>217</v>
      </c>
      <c r="E2543" s="61">
        <v>215382.66614708953</v>
      </c>
    </row>
    <row r="2544" spans="1:5" x14ac:dyDescent="0.35">
      <c r="A2544" s="59" t="s">
        <v>145</v>
      </c>
      <c r="B2544" s="59" t="str">
        <f>+VLOOKUP(Tabla1[[#This Row],[Contrato]],H:I,2,0)</f>
        <v>Shell Exploracion y Extraccion de Mexico</v>
      </c>
      <c r="C2544" s="59" t="s">
        <v>241</v>
      </c>
      <c r="D2544" s="60" t="s">
        <v>218</v>
      </c>
      <c r="E2544" s="61">
        <v>5321766.1174910394</v>
      </c>
    </row>
    <row r="2545" spans="1:5" x14ac:dyDescent="0.35">
      <c r="A2545" s="59" t="s">
        <v>145</v>
      </c>
      <c r="B2545" s="59" t="str">
        <f>+VLOOKUP(Tabla1[[#This Row],[Contrato]],H:I,2,0)</f>
        <v>Shell Exploracion y Extraccion de Mexico</v>
      </c>
      <c r="C2545" s="59" t="s">
        <v>241</v>
      </c>
      <c r="D2545" s="60" t="s">
        <v>219</v>
      </c>
      <c r="E2545" s="61">
        <v>281979.50392931694</v>
      </c>
    </row>
    <row r="2546" spans="1:5" x14ac:dyDescent="0.35">
      <c r="A2546" s="59" t="s">
        <v>145</v>
      </c>
      <c r="B2546" s="59" t="str">
        <f>+VLOOKUP(Tabla1[[#This Row],[Contrato]],H:I,2,0)</f>
        <v>Shell Exploracion y Extraccion de Mexico</v>
      </c>
      <c r="C2546" s="59" t="s">
        <v>241</v>
      </c>
      <c r="D2546" s="60" t="s">
        <v>220</v>
      </c>
      <c r="E2546" s="61">
        <v>354010.56</v>
      </c>
    </row>
    <row r="2547" spans="1:5" x14ac:dyDescent="0.35">
      <c r="A2547" s="59" t="s">
        <v>145</v>
      </c>
      <c r="B2547" s="59" t="str">
        <f>+VLOOKUP(Tabla1[[#This Row],[Contrato]],H:I,2,0)</f>
        <v>Shell Exploracion y Extraccion de Mexico</v>
      </c>
      <c r="C2547" s="59" t="s">
        <v>241</v>
      </c>
      <c r="D2547" s="60" t="s">
        <v>240</v>
      </c>
      <c r="E2547" s="61">
        <v>323665.00649982371</v>
      </c>
    </row>
    <row r="2548" spans="1:5" x14ac:dyDescent="0.35">
      <c r="A2548" s="59" t="s">
        <v>145</v>
      </c>
      <c r="B2548" s="59" t="str">
        <f>+VLOOKUP(Tabla1[[#This Row],[Contrato]],H:I,2,0)</f>
        <v>Shell Exploracion y Extraccion de Mexico</v>
      </c>
      <c r="C2548" s="59" t="s">
        <v>241</v>
      </c>
      <c r="D2548" s="60" t="s">
        <v>259</v>
      </c>
      <c r="E2548" s="61">
        <v>436779.25</v>
      </c>
    </row>
    <row r="2549" spans="1:5" x14ac:dyDescent="0.35">
      <c r="A2549" s="59" t="s">
        <v>145</v>
      </c>
      <c r="B2549" s="59" t="str">
        <f>+VLOOKUP(Tabla1[[#This Row],[Contrato]],H:I,2,0)</f>
        <v>Shell Exploracion y Extraccion de Mexico</v>
      </c>
      <c r="C2549" s="59" t="s">
        <v>241</v>
      </c>
      <c r="D2549" s="60" t="s">
        <v>260</v>
      </c>
      <c r="E2549" s="61">
        <v>421194.41000000003</v>
      </c>
    </row>
    <row r="2550" spans="1:5" x14ac:dyDescent="0.35">
      <c r="A2550" s="59" t="s">
        <v>145</v>
      </c>
      <c r="B2550" s="59" t="str">
        <f>+VLOOKUP(Tabla1[[#This Row],[Contrato]],H:I,2,0)</f>
        <v>Shell Exploracion y Extraccion de Mexico</v>
      </c>
      <c r="C2550" s="59" t="s">
        <v>241</v>
      </c>
      <c r="D2550" s="60" t="s">
        <v>267</v>
      </c>
      <c r="E2550" s="61">
        <v>706067.25679671462</v>
      </c>
    </row>
    <row r="2551" spans="1:5" x14ac:dyDescent="0.35">
      <c r="A2551" s="59" t="s">
        <v>145</v>
      </c>
      <c r="B2551" s="59" t="str">
        <f>+VLOOKUP(Tabla1[[#This Row],[Contrato]],H:I,2,0)</f>
        <v>Shell Exploracion y Extraccion de Mexico</v>
      </c>
      <c r="C2551" s="59" t="s">
        <v>241</v>
      </c>
      <c r="D2551" s="60" t="s">
        <v>280</v>
      </c>
      <c r="E2551" s="61">
        <v>633895.91999999993</v>
      </c>
    </row>
    <row r="2552" spans="1:5" x14ac:dyDescent="0.35">
      <c r="A2552" s="59" t="s">
        <v>175</v>
      </c>
      <c r="B2552" s="59" t="str">
        <f>+VLOOKUP(Tabla1[[#This Row],[Contrato]],H:I,2,0)</f>
        <v>Premier Oil Exploration and Production Mexico</v>
      </c>
      <c r="C2552" s="59" t="s">
        <v>241</v>
      </c>
      <c r="D2552" s="60" t="s">
        <v>208</v>
      </c>
      <c r="E2552" s="61">
        <v>1738.735872808958</v>
      </c>
    </row>
    <row r="2553" spans="1:5" x14ac:dyDescent="0.35">
      <c r="A2553" s="59" t="s">
        <v>175</v>
      </c>
      <c r="B2553" s="59" t="str">
        <f>+VLOOKUP(Tabla1[[#This Row],[Contrato]],H:I,2,0)</f>
        <v>Premier Oil Exploration and Production Mexico</v>
      </c>
      <c r="C2553" s="59" t="s">
        <v>241</v>
      </c>
      <c r="D2553" s="60" t="s">
        <v>209</v>
      </c>
      <c r="E2553" s="61">
        <v>7242.7464267863688</v>
      </c>
    </row>
    <row r="2554" spans="1:5" x14ac:dyDescent="0.35">
      <c r="A2554" s="59" t="s">
        <v>175</v>
      </c>
      <c r="B2554" s="59" t="str">
        <f>+VLOOKUP(Tabla1[[#This Row],[Contrato]],H:I,2,0)</f>
        <v>Premier Oil Exploration and Production Mexico</v>
      </c>
      <c r="C2554" s="59" t="s">
        <v>241</v>
      </c>
      <c r="D2554" s="60" t="s">
        <v>210</v>
      </c>
      <c r="E2554" s="61">
        <v>179181.69672215809</v>
      </c>
    </row>
    <row r="2555" spans="1:5" x14ac:dyDescent="0.35">
      <c r="A2555" s="59" t="s">
        <v>175</v>
      </c>
      <c r="B2555" s="59" t="str">
        <f>+VLOOKUP(Tabla1[[#This Row],[Contrato]],H:I,2,0)</f>
        <v>Premier Oil Exploration and Production Mexico</v>
      </c>
      <c r="C2555" s="59" t="s">
        <v>241</v>
      </c>
      <c r="D2555" s="60" t="s">
        <v>211</v>
      </c>
      <c r="E2555" s="61">
        <v>137893.59080246484</v>
      </c>
    </row>
    <row r="2556" spans="1:5" x14ac:dyDescent="0.35">
      <c r="A2556" s="59" t="s">
        <v>175</v>
      </c>
      <c r="B2556" s="59" t="str">
        <f>+VLOOKUP(Tabla1[[#This Row],[Contrato]],H:I,2,0)</f>
        <v>Premier Oil Exploration and Production Mexico</v>
      </c>
      <c r="C2556" s="59" t="s">
        <v>241</v>
      </c>
      <c r="D2556" s="60" t="s">
        <v>212</v>
      </c>
      <c r="E2556" s="61">
        <v>5158.7455675476322</v>
      </c>
    </row>
    <row r="2557" spans="1:5" x14ac:dyDescent="0.35">
      <c r="A2557" s="59" t="s">
        <v>175</v>
      </c>
      <c r="B2557" s="59" t="str">
        <f>+VLOOKUP(Tabla1[[#This Row],[Contrato]],H:I,2,0)</f>
        <v>Premier Oil Exploration and Production Mexico</v>
      </c>
      <c r="C2557" s="59" t="s">
        <v>241</v>
      </c>
      <c r="D2557" s="60" t="s">
        <v>213</v>
      </c>
      <c r="E2557" s="61">
        <v>161337.91570977625</v>
      </c>
    </row>
    <row r="2558" spans="1:5" x14ac:dyDescent="0.35">
      <c r="A2558" s="59" t="s">
        <v>175</v>
      </c>
      <c r="B2558" s="59" t="str">
        <f>+VLOOKUP(Tabla1[[#This Row],[Contrato]],H:I,2,0)</f>
        <v>Premier Oil Exploration and Production Mexico</v>
      </c>
      <c r="C2558" s="59" t="s">
        <v>241</v>
      </c>
      <c r="D2558" s="60" t="s">
        <v>260</v>
      </c>
      <c r="E2558" s="61">
        <v>53068.024182054294</v>
      </c>
    </row>
    <row r="2559" spans="1:5" x14ac:dyDescent="0.35">
      <c r="A2559" s="59" t="s">
        <v>175</v>
      </c>
      <c r="B2559" s="59" t="str">
        <f>+VLOOKUP(Tabla1[[#This Row],[Contrato]],H:I,2,0)</f>
        <v>Premier Oil Exploration and Production Mexico</v>
      </c>
      <c r="C2559" s="59" t="s">
        <v>241</v>
      </c>
      <c r="D2559" s="60" t="s">
        <v>267</v>
      </c>
      <c r="E2559" s="61">
        <v>133241.7626411044</v>
      </c>
    </row>
    <row r="2560" spans="1:5" x14ac:dyDescent="0.35">
      <c r="A2560" s="59" t="s">
        <v>175</v>
      </c>
      <c r="B2560" s="59" t="str">
        <f>+VLOOKUP(Tabla1[[#This Row],[Contrato]],H:I,2,0)</f>
        <v>Premier Oil Exploration and Production Mexico</v>
      </c>
      <c r="C2560" s="59" t="s">
        <v>241</v>
      </c>
      <c r="D2560" s="60" t="s">
        <v>280</v>
      </c>
      <c r="E2560" s="61">
        <v>136817.59097073626</v>
      </c>
    </row>
    <row r="2561" spans="1:5" x14ac:dyDescent="0.35">
      <c r="A2561" s="59" t="s">
        <v>177</v>
      </c>
      <c r="B2561" s="59" t="str">
        <f>+VLOOKUP(Tabla1[[#This Row],[Contrato]],H:I,2,0)</f>
        <v>Premier Oil Exploration and Production Mexico</v>
      </c>
      <c r="C2561" s="59" t="s">
        <v>241</v>
      </c>
      <c r="D2561" s="60" t="s">
        <v>208</v>
      </c>
      <c r="E2561" s="61">
        <v>1738.735872808958</v>
      </c>
    </row>
    <row r="2562" spans="1:5" x14ac:dyDescent="0.35">
      <c r="A2562" s="59" t="s">
        <v>177</v>
      </c>
      <c r="B2562" s="59" t="str">
        <f>+VLOOKUP(Tabla1[[#This Row],[Contrato]],H:I,2,0)</f>
        <v>Premier Oil Exploration and Production Mexico</v>
      </c>
      <c r="C2562" s="59" t="s">
        <v>241</v>
      </c>
      <c r="D2562" s="60" t="s">
        <v>209</v>
      </c>
      <c r="E2562" s="61">
        <v>8522.7464267863688</v>
      </c>
    </row>
    <row r="2563" spans="1:5" x14ac:dyDescent="0.35">
      <c r="A2563" s="59" t="s">
        <v>177</v>
      </c>
      <c r="B2563" s="59" t="str">
        <f>+VLOOKUP(Tabla1[[#This Row],[Contrato]],H:I,2,0)</f>
        <v>Premier Oil Exploration and Production Mexico</v>
      </c>
      <c r="C2563" s="59" t="s">
        <v>241</v>
      </c>
      <c r="D2563" s="60" t="s">
        <v>210</v>
      </c>
      <c r="E2563" s="61">
        <v>175981.68672215811</v>
      </c>
    </row>
    <row r="2564" spans="1:5" x14ac:dyDescent="0.35">
      <c r="A2564" s="59" t="s">
        <v>177</v>
      </c>
      <c r="B2564" s="59" t="str">
        <f>+VLOOKUP(Tabla1[[#This Row],[Contrato]],H:I,2,0)</f>
        <v>Premier Oil Exploration and Production Mexico</v>
      </c>
      <c r="C2564" s="59" t="s">
        <v>241</v>
      </c>
      <c r="D2564" s="60" t="s">
        <v>211</v>
      </c>
      <c r="E2564" s="61">
        <v>135531.50080246484</v>
      </c>
    </row>
    <row r="2565" spans="1:5" x14ac:dyDescent="0.35">
      <c r="A2565" s="59" t="s">
        <v>177</v>
      </c>
      <c r="B2565" s="59" t="str">
        <f>+VLOOKUP(Tabla1[[#This Row],[Contrato]],H:I,2,0)</f>
        <v>Premier Oil Exploration and Production Mexico</v>
      </c>
      <c r="C2565" s="59" t="s">
        <v>241</v>
      </c>
      <c r="D2565" s="60" t="s">
        <v>212</v>
      </c>
      <c r="E2565" s="61">
        <v>5126.2299628887577</v>
      </c>
    </row>
    <row r="2566" spans="1:5" x14ac:dyDescent="0.35">
      <c r="A2566" s="59" t="s">
        <v>177</v>
      </c>
      <c r="B2566" s="59" t="str">
        <f>+VLOOKUP(Tabla1[[#This Row],[Contrato]],H:I,2,0)</f>
        <v>Premier Oil Exploration and Production Mexico</v>
      </c>
      <c r="C2566" s="59" t="s">
        <v>241</v>
      </c>
      <c r="D2566" s="60" t="s">
        <v>213</v>
      </c>
      <c r="E2566" s="61">
        <v>137179.57570977625</v>
      </c>
    </row>
    <row r="2567" spans="1:5" x14ac:dyDescent="0.35">
      <c r="A2567" s="59" t="s">
        <v>177</v>
      </c>
      <c r="B2567" s="59" t="str">
        <f>+VLOOKUP(Tabla1[[#This Row],[Contrato]],H:I,2,0)</f>
        <v>Premier Oil Exploration and Production Mexico</v>
      </c>
      <c r="C2567" s="59" t="s">
        <v>241</v>
      </c>
      <c r="D2567" s="60" t="s">
        <v>260</v>
      </c>
      <c r="E2567" s="61">
        <v>32913.765050592629</v>
      </c>
    </row>
    <row r="2568" spans="1:5" x14ac:dyDescent="0.35">
      <c r="A2568" s="59" t="s">
        <v>177</v>
      </c>
      <c r="B2568" s="59" t="str">
        <f>+VLOOKUP(Tabla1[[#This Row],[Contrato]],H:I,2,0)</f>
        <v>Premier Oil Exploration and Production Mexico</v>
      </c>
      <c r="C2568" s="59" t="s">
        <v>241</v>
      </c>
      <c r="D2568" s="60" t="s">
        <v>267</v>
      </c>
      <c r="E2568" s="61">
        <v>70093.812641104392</v>
      </c>
    </row>
    <row r="2569" spans="1:5" x14ac:dyDescent="0.35">
      <c r="A2569" s="59" t="s">
        <v>177</v>
      </c>
      <c r="B2569" s="59" t="str">
        <f>+VLOOKUP(Tabla1[[#This Row],[Contrato]],H:I,2,0)</f>
        <v>Premier Oil Exploration and Production Mexico</v>
      </c>
      <c r="C2569" s="59" t="s">
        <v>241</v>
      </c>
      <c r="D2569" s="60" t="s">
        <v>280</v>
      </c>
      <c r="E2569" s="61">
        <v>87128.548027075391</v>
      </c>
    </row>
    <row r="2570" spans="1:5" x14ac:dyDescent="0.35">
      <c r="A2570" s="59" t="s">
        <v>181</v>
      </c>
      <c r="B2570" s="59" t="str">
        <f>+VLOOKUP(Tabla1[[#This Row],[Contrato]],H:I,2,0)</f>
        <v>Hokchi Energy</v>
      </c>
      <c r="C2570" s="59" t="s">
        <v>241</v>
      </c>
      <c r="D2570" s="60" t="s">
        <v>209</v>
      </c>
      <c r="E2570" s="61">
        <v>1539.5571085957945</v>
      </c>
    </row>
    <row r="2571" spans="1:5" x14ac:dyDescent="0.35">
      <c r="A2571" s="59" t="s">
        <v>181</v>
      </c>
      <c r="B2571" s="59" t="str">
        <f>+VLOOKUP(Tabla1[[#This Row],[Contrato]],H:I,2,0)</f>
        <v>Hokchi Energy</v>
      </c>
      <c r="C2571" s="59" t="s">
        <v>241</v>
      </c>
      <c r="D2571" s="60" t="s">
        <v>210</v>
      </c>
      <c r="E2571" s="61">
        <v>223073.32533036888</v>
      </c>
    </row>
    <row r="2572" spans="1:5" x14ac:dyDescent="0.35">
      <c r="A2572" s="59" t="s">
        <v>181</v>
      </c>
      <c r="B2572" s="59" t="str">
        <f>+VLOOKUP(Tabla1[[#This Row],[Contrato]],H:I,2,0)</f>
        <v>Hokchi Energy</v>
      </c>
      <c r="C2572" s="59" t="s">
        <v>241</v>
      </c>
      <c r="D2572" s="60" t="s">
        <v>211</v>
      </c>
      <c r="E2572" s="61">
        <v>224814.37321165597</v>
      </c>
    </row>
    <row r="2573" spans="1:5" x14ac:dyDescent="0.35">
      <c r="A2573" s="59" t="s">
        <v>181</v>
      </c>
      <c r="B2573" s="59" t="str">
        <f>+VLOOKUP(Tabla1[[#This Row],[Contrato]],H:I,2,0)</f>
        <v>Hokchi Energy</v>
      </c>
      <c r="C2573" s="59" t="s">
        <v>241</v>
      </c>
      <c r="D2573" s="60" t="s">
        <v>212</v>
      </c>
      <c r="E2573" s="61">
        <v>297606.9313264509</v>
      </c>
    </row>
    <row r="2574" spans="1:5" x14ac:dyDescent="0.35">
      <c r="A2574" s="59" t="s">
        <v>181</v>
      </c>
      <c r="B2574" s="59" t="str">
        <f>+VLOOKUP(Tabla1[[#This Row],[Contrato]],H:I,2,0)</f>
        <v>Hokchi Energy</v>
      </c>
      <c r="C2574" s="59" t="s">
        <v>241</v>
      </c>
      <c r="D2574" s="60" t="s">
        <v>213</v>
      </c>
      <c r="E2574" s="61">
        <v>900060.37724299985</v>
      </c>
    </row>
    <row r="2575" spans="1:5" x14ac:dyDescent="0.35">
      <c r="A2575" s="59" t="s">
        <v>181</v>
      </c>
      <c r="B2575" s="59" t="str">
        <f>+VLOOKUP(Tabla1[[#This Row],[Contrato]],H:I,2,0)</f>
        <v>Hokchi Energy</v>
      </c>
      <c r="C2575" s="59" t="s">
        <v>241</v>
      </c>
      <c r="D2575" s="60" t="s">
        <v>214</v>
      </c>
      <c r="E2575" s="61">
        <v>336237.18507418403</v>
      </c>
    </row>
    <row r="2576" spans="1:5" x14ac:dyDescent="0.35">
      <c r="A2576" s="59" t="s">
        <v>181</v>
      </c>
      <c r="B2576" s="59" t="str">
        <f>+VLOOKUP(Tabla1[[#This Row],[Contrato]],H:I,2,0)</f>
        <v>Hokchi Energy</v>
      </c>
      <c r="C2576" s="59" t="s">
        <v>241</v>
      </c>
      <c r="D2576" s="60" t="s">
        <v>215</v>
      </c>
      <c r="E2576" s="61">
        <v>54289.423645042931</v>
      </c>
    </row>
    <row r="2577" spans="1:5" x14ac:dyDescent="0.35">
      <c r="A2577" s="59" t="s">
        <v>181</v>
      </c>
      <c r="B2577" s="59" t="str">
        <f>+VLOOKUP(Tabla1[[#This Row],[Contrato]],H:I,2,0)</f>
        <v>Hokchi Energy</v>
      </c>
      <c r="C2577" s="59" t="s">
        <v>241</v>
      </c>
      <c r="D2577" s="60" t="s">
        <v>216</v>
      </c>
      <c r="E2577" s="61">
        <v>1809.9127137309092</v>
      </c>
    </row>
    <row r="2578" spans="1:5" x14ac:dyDescent="0.35">
      <c r="A2578" s="59" t="s">
        <v>181</v>
      </c>
      <c r="B2578" s="59" t="str">
        <f>+VLOOKUP(Tabla1[[#This Row],[Contrato]],H:I,2,0)</f>
        <v>Hokchi Energy</v>
      </c>
      <c r="C2578" s="59" t="s">
        <v>241</v>
      </c>
      <c r="D2578" s="60" t="s">
        <v>217</v>
      </c>
      <c r="E2578" s="61">
        <v>2017498.5889069368</v>
      </c>
    </row>
    <row r="2579" spans="1:5" x14ac:dyDescent="0.35">
      <c r="A2579" s="59" t="s">
        <v>181</v>
      </c>
      <c r="B2579" s="59" t="str">
        <f>+VLOOKUP(Tabla1[[#This Row],[Contrato]],H:I,2,0)</f>
        <v>Hokchi Energy</v>
      </c>
      <c r="C2579" s="59" t="s">
        <v>241</v>
      </c>
      <c r="D2579" s="60" t="s">
        <v>218</v>
      </c>
      <c r="E2579" s="61">
        <v>491675.16864688118</v>
      </c>
    </row>
    <row r="2580" spans="1:5" x14ac:dyDescent="0.35">
      <c r="A2580" s="59" t="s">
        <v>181</v>
      </c>
      <c r="B2580" s="59" t="str">
        <f>+VLOOKUP(Tabla1[[#This Row],[Contrato]],H:I,2,0)</f>
        <v>Hokchi Energy</v>
      </c>
      <c r="C2580" s="59" t="s">
        <v>241</v>
      </c>
      <c r="D2580" s="60" t="s">
        <v>219</v>
      </c>
      <c r="E2580" s="61">
        <v>3098587.2250170182</v>
      </c>
    </row>
    <row r="2581" spans="1:5" x14ac:dyDescent="0.35">
      <c r="A2581" s="59" t="s">
        <v>181</v>
      </c>
      <c r="B2581" s="59" t="str">
        <f>+VLOOKUP(Tabla1[[#This Row],[Contrato]],H:I,2,0)</f>
        <v>Hokchi Energy</v>
      </c>
      <c r="C2581" s="59" t="s">
        <v>241</v>
      </c>
      <c r="D2581" s="60" t="s">
        <v>220</v>
      </c>
      <c r="E2581" s="61">
        <v>357715.78796160512</v>
      </c>
    </row>
    <row r="2582" spans="1:5" x14ac:dyDescent="0.35">
      <c r="A2582" s="59" t="s">
        <v>181</v>
      </c>
      <c r="B2582" s="59" t="str">
        <f>+VLOOKUP(Tabla1[[#This Row],[Contrato]],H:I,2,0)</f>
        <v>Hokchi Energy</v>
      </c>
      <c r="C2582" s="59" t="s">
        <v>241</v>
      </c>
      <c r="D2582" s="60" t="s">
        <v>240</v>
      </c>
      <c r="E2582" s="61">
        <v>60484.988819406091</v>
      </c>
    </row>
    <row r="2583" spans="1:5" x14ac:dyDescent="0.35">
      <c r="A2583" s="59" t="s">
        <v>181</v>
      </c>
      <c r="B2583" s="59" t="str">
        <f>+VLOOKUP(Tabla1[[#This Row],[Contrato]],H:I,2,0)</f>
        <v>Hokchi Energy</v>
      </c>
      <c r="C2583" s="59" t="s">
        <v>241</v>
      </c>
      <c r="D2583" s="60" t="s">
        <v>259</v>
      </c>
      <c r="E2583" s="61">
        <v>6777215.0471349079</v>
      </c>
    </row>
    <row r="2584" spans="1:5" x14ac:dyDescent="0.35">
      <c r="A2584" s="59" t="s">
        <v>181</v>
      </c>
      <c r="B2584" s="59" t="str">
        <f>+VLOOKUP(Tabla1[[#This Row],[Contrato]],H:I,2,0)</f>
        <v>Hokchi Energy</v>
      </c>
      <c r="C2584" s="59" t="s">
        <v>241</v>
      </c>
      <c r="D2584" s="60" t="s">
        <v>260</v>
      </c>
      <c r="E2584" s="61">
        <v>5769089.9370164033</v>
      </c>
    </row>
    <row r="2585" spans="1:5" x14ac:dyDescent="0.35">
      <c r="A2585" s="59" t="s">
        <v>181</v>
      </c>
      <c r="B2585" s="59" t="str">
        <f>+VLOOKUP(Tabla1[[#This Row],[Contrato]],H:I,2,0)</f>
        <v>Hokchi Energy</v>
      </c>
      <c r="C2585" s="59" t="s">
        <v>241</v>
      </c>
      <c r="D2585" s="60" t="s">
        <v>267</v>
      </c>
      <c r="E2585" s="61">
        <v>11400410.94908824</v>
      </c>
    </row>
    <row r="2586" spans="1:5" x14ac:dyDescent="0.35">
      <c r="A2586" s="59" t="s">
        <v>181</v>
      </c>
      <c r="B2586" s="59" t="str">
        <f>+VLOOKUP(Tabla1[[#This Row],[Contrato]],H:I,2,0)</f>
        <v>Hokchi Energy</v>
      </c>
      <c r="C2586" s="59" t="s">
        <v>241</v>
      </c>
      <c r="D2586" s="60" t="s">
        <v>280</v>
      </c>
      <c r="E2586" s="61">
        <v>8127305.6887295283</v>
      </c>
    </row>
    <row r="2587" spans="1:5" x14ac:dyDescent="0.35">
      <c r="A2587" s="59" t="s">
        <v>184</v>
      </c>
      <c r="B2587" s="59" t="str">
        <f>+VLOOKUP(Tabla1[[#This Row],[Contrato]],H:I,2,0)</f>
        <v>Eni México</v>
      </c>
      <c r="C2587" s="59" t="s">
        <v>241</v>
      </c>
      <c r="D2587" s="60" t="s">
        <v>213</v>
      </c>
      <c r="E2587" s="61">
        <v>897750</v>
      </c>
    </row>
    <row r="2588" spans="1:5" x14ac:dyDescent="0.35">
      <c r="A2588" s="59" t="s">
        <v>184</v>
      </c>
      <c r="B2588" s="59" t="str">
        <f>+VLOOKUP(Tabla1[[#This Row],[Contrato]],H:I,2,0)</f>
        <v>Eni México</v>
      </c>
      <c r="C2588" s="59" t="s">
        <v>241</v>
      </c>
      <c r="D2588" s="60" t="s">
        <v>214</v>
      </c>
      <c r="E2588" s="61">
        <v>907234.94318779593</v>
      </c>
    </row>
    <row r="2589" spans="1:5" x14ac:dyDescent="0.35">
      <c r="A2589" s="59" t="s">
        <v>184</v>
      </c>
      <c r="B2589" s="59" t="str">
        <f>+VLOOKUP(Tabla1[[#This Row],[Contrato]],H:I,2,0)</f>
        <v>Eni México</v>
      </c>
      <c r="C2589" s="59" t="s">
        <v>241</v>
      </c>
      <c r="D2589" s="60" t="s">
        <v>216</v>
      </c>
      <c r="E2589" s="61">
        <v>353806.30745319068</v>
      </c>
    </row>
    <row r="2590" spans="1:5" x14ac:dyDescent="0.35">
      <c r="A2590" s="59" t="s">
        <v>184</v>
      </c>
      <c r="B2590" s="59" t="str">
        <f>+VLOOKUP(Tabla1[[#This Row],[Contrato]],H:I,2,0)</f>
        <v>Eni México</v>
      </c>
      <c r="C2590" s="59" t="s">
        <v>241</v>
      </c>
      <c r="D2590" s="60" t="s">
        <v>217</v>
      </c>
      <c r="E2590" s="61">
        <v>214997.79646017702</v>
      </c>
    </row>
    <row r="2591" spans="1:5" x14ac:dyDescent="0.35">
      <c r="A2591" s="59" t="s">
        <v>184</v>
      </c>
      <c r="B2591" s="59" t="str">
        <f>+VLOOKUP(Tabla1[[#This Row],[Contrato]],H:I,2,0)</f>
        <v>Eni México</v>
      </c>
      <c r="C2591" s="59" t="s">
        <v>241</v>
      </c>
      <c r="D2591" s="60" t="s">
        <v>219</v>
      </c>
      <c r="E2591" s="61">
        <v>3445083.1578947371</v>
      </c>
    </row>
    <row r="2592" spans="1:5" x14ac:dyDescent="0.35">
      <c r="A2592" s="59" t="s">
        <v>184</v>
      </c>
      <c r="B2592" s="59" t="str">
        <f>+VLOOKUP(Tabla1[[#This Row],[Contrato]],H:I,2,0)</f>
        <v>Eni México</v>
      </c>
      <c r="C2592" s="59" t="s">
        <v>241</v>
      </c>
      <c r="D2592" s="60" t="s">
        <v>220</v>
      </c>
      <c r="E2592" s="61">
        <v>18108.003362832445</v>
      </c>
    </row>
    <row r="2593" spans="1:5" x14ac:dyDescent="0.35">
      <c r="A2593" s="59" t="s">
        <v>184</v>
      </c>
      <c r="B2593" s="59" t="str">
        <f>+VLOOKUP(Tabla1[[#This Row],[Contrato]],H:I,2,0)</f>
        <v>Eni México</v>
      </c>
      <c r="C2593" s="59" t="s">
        <v>241</v>
      </c>
      <c r="D2593" s="60" t="s">
        <v>259</v>
      </c>
      <c r="E2593" s="61">
        <v>2626080.6424478693</v>
      </c>
    </row>
    <row r="2594" spans="1:5" x14ac:dyDescent="0.35">
      <c r="A2594" s="59" t="s">
        <v>184</v>
      </c>
      <c r="B2594" s="59" t="str">
        <f>+VLOOKUP(Tabla1[[#This Row],[Contrato]],H:I,2,0)</f>
        <v>Eni México</v>
      </c>
      <c r="C2594" s="59" t="s">
        <v>241</v>
      </c>
      <c r="D2594" s="60" t="s">
        <v>267</v>
      </c>
      <c r="E2594" s="61">
        <v>785594.31</v>
      </c>
    </row>
    <row r="2595" spans="1:5" x14ac:dyDescent="0.35">
      <c r="A2595" s="59" t="s">
        <v>184</v>
      </c>
      <c r="B2595" s="59" t="str">
        <f>+VLOOKUP(Tabla1[[#This Row],[Contrato]],H:I,2,0)</f>
        <v>Eni México</v>
      </c>
      <c r="C2595" s="59" t="s">
        <v>241</v>
      </c>
      <c r="D2595" s="60" t="s">
        <v>280</v>
      </c>
      <c r="E2595" s="61">
        <v>108542.75857613242</v>
      </c>
    </row>
    <row r="2596" spans="1:5" x14ac:dyDescent="0.35">
      <c r="A2596" s="59" t="s">
        <v>186</v>
      </c>
      <c r="B2596" s="59" t="str">
        <f>+VLOOKUP(Tabla1[[#This Row],[Contrato]],H:I,2,0)</f>
        <v>BP Exploration Mexico</v>
      </c>
      <c r="C2596" s="59" t="s">
        <v>241</v>
      </c>
      <c r="D2596" s="60" t="s">
        <v>209</v>
      </c>
      <c r="E2596" s="61">
        <v>11528.58</v>
      </c>
    </row>
    <row r="2597" spans="1:5" x14ac:dyDescent="0.35">
      <c r="A2597" s="59" t="s">
        <v>186</v>
      </c>
      <c r="B2597" s="59" t="str">
        <f>+VLOOKUP(Tabla1[[#This Row],[Contrato]],H:I,2,0)</f>
        <v>BP Exploration Mexico</v>
      </c>
      <c r="C2597" s="59" t="s">
        <v>241</v>
      </c>
      <c r="D2597" s="60" t="s">
        <v>210</v>
      </c>
      <c r="E2597" s="61">
        <v>131869.53999999998</v>
      </c>
    </row>
    <row r="2598" spans="1:5" x14ac:dyDescent="0.35">
      <c r="A2598" s="59" t="s">
        <v>186</v>
      </c>
      <c r="B2598" s="59" t="str">
        <f>+VLOOKUP(Tabla1[[#This Row],[Contrato]],H:I,2,0)</f>
        <v>BP Exploration Mexico</v>
      </c>
      <c r="C2598" s="59" t="s">
        <v>241</v>
      </c>
      <c r="D2598" s="60" t="s">
        <v>211</v>
      </c>
      <c r="E2598" s="61">
        <v>53907.336688034178</v>
      </c>
    </row>
    <row r="2599" spans="1:5" x14ac:dyDescent="0.35">
      <c r="A2599" s="59" t="s">
        <v>186</v>
      </c>
      <c r="B2599" s="59" t="str">
        <f>+VLOOKUP(Tabla1[[#This Row],[Contrato]],H:I,2,0)</f>
        <v>BP Exploration Mexico</v>
      </c>
      <c r="C2599" s="59" t="s">
        <v>241</v>
      </c>
      <c r="D2599" s="60" t="s">
        <v>212</v>
      </c>
      <c r="E2599" s="61">
        <v>1176086.3290376291</v>
      </c>
    </row>
    <row r="2600" spans="1:5" x14ac:dyDescent="0.35">
      <c r="A2600" s="59" t="s">
        <v>186</v>
      </c>
      <c r="B2600" s="59" t="str">
        <f>+VLOOKUP(Tabla1[[#This Row],[Contrato]],H:I,2,0)</f>
        <v>BP Exploration Mexico</v>
      </c>
      <c r="C2600" s="59" t="s">
        <v>241</v>
      </c>
      <c r="D2600" s="60" t="s">
        <v>213</v>
      </c>
      <c r="E2600" s="61">
        <v>455242.58974358975</v>
      </c>
    </row>
    <row r="2601" spans="1:5" x14ac:dyDescent="0.35">
      <c r="A2601" s="59" t="s">
        <v>186</v>
      </c>
      <c r="B2601" s="59" t="str">
        <f>+VLOOKUP(Tabla1[[#This Row],[Contrato]],H:I,2,0)</f>
        <v>BP Exploration Mexico</v>
      </c>
      <c r="C2601" s="59" t="s">
        <v>241</v>
      </c>
      <c r="D2601" s="60" t="s">
        <v>214</v>
      </c>
      <c r="E2601" s="61">
        <v>127907.27657461449</v>
      </c>
    </row>
    <row r="2602" spans="1:5" x14ac:dyDescent="0.35">
      <c r="A2602" s="59" t="s">
        <v>186</v>
      </c>
      <c r="B2602" s="59" t="str">
        <f>+VLOOKUP(Tabla1[[#This Row],[Contrato]],H:I,2,0)</f>
        <v>BP Exploration Mexico</v>
      </c>
      <c r="C2602" s="59" t="s">
        <v>241</v>
      </c>
      <c r="D2602" s="60" t="s">
        <v>215</v>
      </c>
      <c r="E2602" s="61">
        <v>86504.44</v>
      </c>
    </row>
    <row r="2603" spans="1:5" x14ac:dyDescent="0.35">
      <c r="A2603" s="59" t="s">
        <v>186</v>
      </c>
      <c r="B2603" s="59" t="str">
        <f>+VLOOKUP(Tabla1[[#This Row],[Contrato]],H:I,2,0)</f>
        <v>BP Exploration Mexico</v>
      </c>
      <c r="C2603" s="59" t="s">
        <v>241</v>
      </c>
      <c r="D2603" s="60" t="s">
        <v>216</v>
      </c>
      <c r="E2603" s="61">
        <v>300069.78876170656</v>
      </c>
    </row>
    <row r="2604" spans="1:5" x14ac:dyDescent="0.35">
      <c r="A2604" s="59" t="s">
        <v>186</v>
      </c>
      <c r="B2604" s="59" t="str">
        <f>+VLOOKUP(Tabla1[[#This Row],[Contrato]],H:I,2,0)</f>
        <v>BP Exploration Mexico</v>
      </c>
      <c r="C2604" s="59" t="s">
        <v>241</v>
      </c>
      <c r="D2604" s="60" t="s">
        <v>217</v>
      </c>
      <c r="E2604" s="61">
        <v>873761.76541878888</v>
      </c>
    </row>
    <row r="2605" spans="1:5" x14ac:dyDescent="0.35">
      <c r="A2605" s="59" t="s">
        <v>186</v>
      </c>
      <c r="B2605" s="59" t="str">
        <f>+VLOOKUP(Tabla1[[#This Row],[Contrato]],H:I,2,0)</f>
        <v>BP Exploration Mexico</v>
      </c>
      <c r="C2605" s="59" t="s">
        <v>241</v>
      </c>
      <c r="D2605" s="60" t="s">
        <v>218</v>
      </c>
      <c r="E2605" s="61">
        <v>151343.13191983121</v>
      </c>
    </row>
    <row r="2606" spans="1:5" x14ac:dyDescent="0.35">
      <c r="A2606" s="59" t="s">
        <v>186</v>
      </c>
      <c r="B2606" s="59" t="str">
        <f>+VLOOKUP(Tabla1[[#This Row],[Contrato]],H:I,2,0)</f>
        <v>BP Exploration Mexico</v>
      </c>
      <c r="C2606" s="59" t="s">
        <v>241</v>
      </c>
      <c r="D2606" s="60" t="s">
        <v>219</v>
      </c>
      <c r="E2606" s="61">
        <v>443673.73241488246</v>
      </c>
    </row>
    <row r="2607" spans="1:5" x14ac:dyDescent="0.35">
      <c r="A2607" s="59" t="s">
        <v>186</v>
      </c>
      <c r="B2607" s="59" t="str">
        <f>+VLOOKUP(Tabla1[[#This Row],[Contrato]],H:I,2,0)</f>
        <v>BP Exploration Mexico</v>
      </c>
      <c r="C2607" s="59" t="s">
        <v>241</v>
      </c>
      <c r="D2607" s="60" t="s">
        <v>220</v>
      </c>
      <c r="E2607" s="61">
        <v>313874.17615589604</v>
      </c>
    </row>
    <row r="2608" spans="1:5" x14ac:dyDescent="0.35">
      <c r="A2608" s="59" t="s">
        <v>186</v>
      </c>
      <c r="B2608" s="59" t="str">
        <f>+VLOOKUP(Tabla1[[#This Row],[Contrato]],H:I,2,0)</f>
        <v>BP Exploration Mexico</v>
      </c>
      <c r="C2608" s="59" t="s">
        <v>241</v>
      </c>
      <c r="D2608" s="60" t="s">
        <v>240</v>
      </c>
      <c r="E2608" s="61">
        <v>630693.9471557436</v>
      </c>
    </row>
    <row r="2609" spans="1:5" x14ac:dyDescent="0.35">
      <c r="A2609" s="59" t="s">
        <v>186</v>
      </c>
      <c r="B2609" s="59" t="str">
        <f>+VLOOKUP(Tabla1[[#This Row],[Contrato]],H:I,2,0)</f>
        <v>BP Exploration Mexico</v>
      </c>
      <c r="C2609" s="59" t="s">
        <v>241</v>
      </c>
      <c r="D2609" s="60" t="s">
        <v>259</v>
      </c>
      <c r="E2609" s="61">
        <v>174319.22023010603</v>
      </c>
    </row>
    <row r="2610" spans="1:5" x14ac:dyDescent="0.35">
      <c r="A2610" s="59" t="s">
        <v>186</v>
      </c>
      <c r="B2610" s="59" t="str">
        <f>+VLOOKUP(Tabla1[[#This Row],[Contrato]],H:I,2,0)</f>
        <v>BP Exploration Mexico</v>
      </c>
      <c r="C2610" s="59" t="s">
        <v>241</v>
      </c>
      <c r="D2610" s="60" t="s">
        <v>260</v>
      </c>
      <c r="E2610" s="61">
        <v>224365.49561062851</v>
      </c>
    </row>
    <row r="2611" spans="1:5" x14ac:dyDescent="0.35">
      <c r="A2611" s="59" t="s">
        <v>186</v>
      </c>
      <c r="B2611" s="59" t="str">
        <f>+VLOOKUP(Tabla1[[#This Row],[Contrato]],H:I,2,0)</f>
        <v>BP Exploration Mexico</v>
      </c>
      <c r="C2611" s="59" t="s">
        <v>241</v>
      </c>
      <c r="D2611" s="60" t="s">
        <v>267</v>
      </c>
      <c r="E2611" s="61">
        <v>149622.83451697128</v>
      </c>
    </row>
    <row r="2612" spans="1:5" x14ac:dyDescent="0.35">
      <c r="A2612" s="59" t="s">
        <v>186</v>
      </c>
      <c r="B2612" s="59" t="str">
        <f>+VLOOKUP(Tabla1[[#This Row],[Contrato]],H:I,2,0)</f>
        <v>BP Exploration Mexico</v>
      </c>
      <c r="C2612" s="59" t="s">
        <v>241</v>
      </c>
      <c r="D2612" s="60" t="s">
        <v>280</v>
      </c>
      <c r="E2612" s="61">
        <v>666132.32338368148</v>
      </c>
    </row>
    <row r="2613" spans="1:5" x14ac:dyDescent="0.35">
      <c r="A2613" s="59" t="s">
        <v>188</v>
      </c>
      <c r="B2613" s="59" t="str">
        <f>+VLOOKUP(Tabla1[[#This Row],[Contrato]],H:I,2,0)</f>
        <v>Capricorn Energy México</v>
      </c>
      <c r="C2613" s="59" t="s">
        <v>241</v>
      </c>
      <c r="D2613" s="60" t="s">
        <v>267</v>
      </c>
      <c r="E2613" s="61">
        <v>69333.33</v>
      </c>
    </row>
    <row r="2614" spans="1:5" x14ac:dyDescent="0.35">
      <c r="A2614" s="59" t="s">
        <v>188</v>
      </c>
      <c r="B2614" s="59" t="str">
        <f>+VLOOKUP(Tabla1[[#This Row],[Contrato]],H:I,2,0)</f>
        <v>Capricorn Energy México</v>
      </c>
      <c r="C2614" s="59" t="s">
        <v>241</v>
      </c>
      <c r="D2614" s="60" t="s">
        <v>280</v>
      </c>
      <c r="E2614" s="61">
        <v>81337.55</v>
      </c>
    </row>
    <row r="2615" spans="1:5" x14ac:dyDescent="0.35">
      <c r="A2615"/>
      <c r="B2615"/>
      <c r="C2615"/>
      <c r="D2615"/>
      <c r="E2615"/>
    </row>
    <row r="2616" spans="1:5" x14ac:dyDescent="0.35">
      <c r="B2616" s="53"/>
      <c r="C2616" s="53"/>
      <c r="D2616" s="53"/>
      <c r="E2616" s="53"/>
    </row>
    <row r="2617" spans="1:5" x14ac:dyDescent="0.35">
      <c r="B2617" s="54"/>
      <c r="C2617" s="54"/>
      <c r="D2617" s="54"/>
      <c r="E2617" s="54"/>
    </row>
    <row r="2618" spans="1:5" x14ac:dyDescent="0.35">
      <c r="B2618" s="55"/>
      <c r="C2618" s="55"/>
      <c r="D2618" s="55"/>
      <c r="E2618" s="55"/>
    </row>
  </sheetData>
  <mergeCells count="6">
    <mergeCell ref="A2:E2"/>
    <mergeCell ref="A1:E1"/>
    <mergeCell ref="A8:D8"/>
    <mergeCell ref="A4:E4"/>
    <mergeCell ref="A5:E5"/>
    <mergeCell ref="A6:E6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F3857-4078-43C1-8802-C9D1D5312AE8}">
  <dimension ref="A1:G59"/>
  <sheetViews>
    <sheetView topLeftCell="E25" zoomScale="85" zoomScaleNormal="85" workbookViewId="0">
      <selection activeCell="L32" sqref="L32"/>
    </sheetView>
  </sheetViews>
  <sheetFormatPr baseColWidth="10" defaultRowHeight="15" x14ac:dyDescent="0.25"/>
  <cols>
    <col min="1" max="1" width="17.5703125" bestFit="1" customWidth="1"/>
    <col min="2" max="6" width="13" bestFit="1" customWidth="1"/>
    <col min="7" max="7" width="13.42578125" bestFit="1" customWidth="1"/>
  </cols>
  <sheetData>
    <row r="1" spans="1:7" x14ac:dyDescent="0.25">
      <c r="A1" s="2" t="s">
        <v>48</v>
      </c>
      <c r="B1" t="s">
        <v>283</v>
      </c>
      <c r="C1" t="s">
        <v>284</v>
      </c>
      <c r="D1" t="s">
        <v>285</v>
      </c>
      <c r="E1" t="s">
        <v>286</v>
      </c>
      <c r="F1" t="s">
        <v>287</v>
      </c>
      <c r="G1" t="s">
        <v>288</v>
      </c>
    </row>
    <row r="2" spans="1:7" x14ac:dyDescent="0.25">
      <c r="A2" s="3" t="s">
        <v>4</v>
      </c>
      <c r="B2" s="64"/>
      <c r="C2" s="64"/>
      <c r="D2" s="64">
        <v>2.5415312999999999</v>
      </c>
      <c r="E2" s="64">
        <v>111.24967721301927</v>
      </c>
      <c r="F2" s="64">
        <v>224.60994789966321</v>
      </c>
      <c r="G2" s="64">
        <v>338.4011564126825</v>
      </c>
    </row>
    <row r="3" spans="1:7" x14ac:dyDescent="0.25">
      <c r="A3" s="3" t="s">
        <v>6</v>
      </c>
      <c r="B3" s="64"/>
      <c r="C3" s="64"/>
      <c r="D3" s="64">
        <v>33.018391720000004</v>
      </c>
      <c r="E3" s="64">
        <v>242.08323769459091</v>
      </c>
      <c r="F3" s="64">
        <v>603.47845994225452</v>
      </c>
      <c r="G3" s="64">
        <v>878.58008935684541</v>
      </c>
    </row>
    <row r="4" spans="1:7" x14ac:dyDescent="0.25">
      <c r="A4" s="3" t="s">
        <v>8</v>
      </c>
      <c r="B4" s="64">
        <v>2.2800000000000001E-2</v>
      </c>
      <c r="C4" s="64">
        <v>7.9362585000000001</v>
      </c>
      <c r="D4" s="64">
        <v>63.439424740000007</v>
      </c>
      <c r="E4" s="64">
        <v>14.174246177051836</v>
      </c>
      <c r="F4" s="64">
        <v>209.12321735972549</v>
      </c>
      <c r="G4" s="64">
        <v>294.69594677677736</v>
      </c>
    </row>
    <row r="5" spans="1:7" x14ac:dyDescent="0.25">
      <c r="A5" s="3" t="s">
        <v>11</v>
      </c>
      <c r="B5" s="64">
        <v>3.2259599999999999E-3</v>
      </c>
      <c r="C5" s="64">
        <v>51.566381880000002</v>
      </c>
      <c r="D5" s="64">
        <v>357.17011678999995</v>
      </c>
      <c r="E5" s="64">
        <v>315.12146446299141</v>
      </c>
      <c r="F5" s="64">
        <v>668.24267825486481</v>
      </c>
      <c r="G5" s="64">
        <v>1392.1038673478561</v>
      </c>
    </row>
    <row r="6" spans="1:7" x14ac:dyDescent="0.25">
      <c r="A6" s="3" t="s">
        <v>15</v>
      </c>
      <c r="B6" s="64"/>
      <c r="C6" s="64">
        <v>7.6516471100000008</v>
      </c>
      <c r="D6" s="64">
        <v>46.948604889999999</v>
      </c>
      <c r="E6" s="64">
        <v>83.445956401739508</v>
      </c>
      <c r="F6" s="64">
        <v>26.012471537770182</v>
      </c>
      <c r="G6" s="64">
        <v>164.05867993950969</v>
      </c>
    </row>
    <row r="7" spans="1:7" x14ac:dyDescent="0.25">
      <c r="A7" s="3" t="s">
        <v>39</v>
      </c>
      <c r="B7" s="64"/>
      <c r="C7" s="64"/>
      <c r="D7" s="64">
        <v>40.827115159999998</v>
      </c>
      <c r="E7" s="64">
        <v>50.719898053921142</v>
      </c>
      <c r="F7" s="64">
        <v>237.25309412224328</v>
      </c>
      <c r="G7" s="64">
        <v>328.8001073361645</v>
      </c>
    </row>
    <row r="8" spans="1:7" x14ac:dyDescent="0.25">
      <c r="A8" s="3" t="s">
        <v>50</v>
      </c>
      <c r="B8" s="64"/>
      <c r="C8" s="64"/>
      <c r="D8" s="64">
        <v>1.2846050400000002</v>
      </c>
      <c r="E8" s="64">
        <v>23.495924409212897</v>
      </c>
      <c r="F8" s="64">
        <v>87.203177439831023</v>
      </c>
      <c r="G8" s="64">
        <v>111.98370688904393</v>
      </c>
    </row>
    <row r="9" spans="1:7" x14ac:dyDescent="0.25">
      <c r="A9" s="3" t="s">
        <v>77</v>
      </c>
      <c r="B9" s="64"/>
      <c r="C9" s="64"/>
      <c r="D9" s="64"/>
      <c r="E9" s="64">
        <v>0.33437011936344729</v>
      </c>
      <c r="F9" s="64">
        <v>0.73406247248399936</v>
      </c>
      <c r="G9" s="64">
        <v>1.0684325918474467</v>
      </c>
    </row>
    <row r="10" spans="1:7" x14ac:dyDescent="0.25">
      <c r="A10" s="3" t="s">
        <v>78</v>
      </c>
      <c r="B10" s="64"/>
      <c r="C10" s="64"/>
      <c r="D10" s="64">
        <v>9.6233869999999999E-2</v>
      </c>
      <c r="E10" s="64">
        <v>1.3419320140197846</v>
      </c>
      <c r="F10" s="64">
        <v>1.4182355204639046</v>
      </c>
      <c r="G10" s="64">
        <v>2.8564014044836892</v>
      </c>
    </row>
    <row r="11" spans="1:7" x14ac:dyDescent="0.25">
      <c r="A11" s="3" t="s">
        <v>146</v>
      </c>
      <c r="B11" s="64"/>
      <c r="C11" s="64"/>
      <c r="D11" s="64"/>
      <c r="E11" s="64">
        <v>63.642415634115132</v>
      </c>
      <c r="F11" s="64">
        <v>169.21404722459812</v>
      </c>
      <c r="G11" s="64">
        <v>232.85646285871323</v>
      </c>
    </row>
    <row r="12" spans="1:7" x14ac:dyDescent="0.25">
      <c r="A12" s="3" t="s">
        <v>252</v>
      </c>
      <c r="B12" s="64"/>
      <c r="C12" s="64"/>
      <c r="D12" s="64"/>
      <c r="E12" s="64">
        <v>5.3301128462877498</v>
      </c>
      <c r="F12" s="64">
        <v>51.757970337792145</v>
      </c>
      <c r="G12" s="64">
        <v>57.088083184079892</v>
      </c>
    </row>
    <row r="13" spans="1:7" x14ac:dyDescent="0.25">
      <c r="A13" s="3" t="s">
        <v>49</v>
      </c>
      <c r="B13" s="64">
        <v>2.6025960000000001E-2</v>
      </c>
      <c r="C13" s="64">
        <v>67.154287490000002</v>
      </c>
      <c r="D13" s="64">
        <v>545.32602350999991</v>
      </c>
      <c r="E13" s="64">
        <v>910.9392350263131</v>
      </c>
      <c r="F13" s="64">
        <v>2279.0473621116907</v>
      </c>
      <c r="G13" s="64">
        <v>3802.4929340980038</v>
      </c>
    </row>
    <row r="22" spans="1:7" ht="18" x14ac:dyDescent="0.35">
      <c r="A22" s="9" t="s">
        <v>0</v>
      </c>
      <c r="B22" s="9" t="s">
        <v>72</v>
      </c>
      <c r="C22" s="9" t="s">
        <v>263</v>
      </c>
      <c r="D22" s="9" t="s">
        <v>264</v>
      </c>
      <c r="E22" s="9" t="s">
        <v>265</v>
      </c>
      <c r="F22" s="9" t="s">
        <v>266</v>
      </c>
      <c r="G22" s="9" t="s">
        <v>3</v>
      </c>
    </row>
    <row r="23" spans="1:7" ht="18" x14ac:dyDescent="0.35">
      <c r="A23" s="9" t="s">
        <v>4</v>
      </c>
      <c r="B23" s="16">
        <f>B2</f>
        <v>0</v>
      </c>
      <c r="C23" s="16">
        <f t="shared" ref="C23:F23" si="0">C2</f>
        <v>0</v>
      </c>
      <c r="D23" s="16">
        <f t="shared" si="0"/>
        <v>2.5415312999999999</v>
      </c>
      <c r="E23" s="16">
        <f t="shared" si="0"/>
        <v>111.24967721301927</v>
      </c>
      <c r="F23" s="16">
        <f t="shared" si="0"/>
        <v>224.60994789966321</v>
      </c>
      <c r="G23" s="18">
        <f>G2</f>
        <v>338.4011564126825</v>
      </c>
    </row>
    <row r="24" spans="1:7" ht="18" x14ac:dyDescent="0.35">
      <c r="A24" s="9" t="s">
        <v>6</v>
      </c>
      <c r="B24" s="16">
        <f t="shared" ref="B24:G24" si="1">B3</f>
        <v>0</v>
      </c>
      <c r="C24" s="16">
        <f t="shared" si="1"/>
        <v>0</v>
      </c>
      <c r="D24" s="16">
        <f t="shared" si="1"/>
        <v>33.018391720000004</v>
      </c>
      <c r="E24" s="16">
        <f t="shared" si="1"/>
        <v>242.08323769459091</v>
      </c>
      <c r="F24" s="16">
        <f t="shared" si="1"/>
        <v>603.47845994225452</v>
      </c>
      <c r="G24" s="18">
        <f t="shared" si="1"/>
        <v>878.58008935684541</v>
      </c>
    </row>
    <row r="25" spans="1:7" ht="18" x14ac:dyDescent="0.35">
      <c r="A25" s="9" t="s">
        <v>8</v>
      </c>
      <c r="B25" s="16">
        <f t="shared" ref="B25:G25" si="2">B4</f>
        <v>2.2800000000000001E-2</v>
      </c>
      <c r="C25" s="16">
        <f t="shared" si="2"/>
        <v>7.9362585000000001</v>
      </c>
      <c r="D25" s="16">
        <f t="shared" si="2"/>
        <v>63.439424740000007</v>
      </c>
      <c r="E25" s="16">
        <f t="shared" si="2"/>
        <v>14.174246177051836</v>
      </c>
      <c r="F25" s="16">
        <f t="shared" si="2"/>
        <v>209.12321735972549</v>
      </c>
      <c r="G25" s="18">
        <f t="shared" si="2"/>
        <v>294.69594677677736</v>
      </c>
    </row>
    <row r="26" spans="1:7" ht="18" x14ac:dyDescent="0.35">
      <c r="A26" s="9" t="s">
        <v>11</v>
      </c>
      <c r="B26" s="16">
        <f t="shared" ref="B26:G26" si="3">B5</f>
        <v>3.2259599999999999E-3</v>
      </c>
      <c r="C26" s="16">
        <f t="shared" si="3"/>
        <v>51.566381880000002</v>
      </c>
      <c r="D26" s="16">
        <f t="shared" si="3"/>
        <v>357.17011678999995</v>
      </c>
      <c r="E26" s="16">
        <f t="shared" si="3"/>
        <v>315.12146446299141</v>
      </c>
      <c r="F26" s="16">
        <f t="shared" si="3"/>
        <v>668.24267825486481</v>
      </c>
      <c r="G26" s="18">
        <f t="shared" si="3"/>
        <v>1392.1038673478561</v>
      </c>
    </row>
    <row r="27" spans="1:7" ht="18" x14ac:dyDescent="0.35">
      <c r="A27" s="9" t="s">
        <v>15</v>
      </c>
      <c r="B27" s="16">
        <f t="shared" ref="B27:G27" si="4">B6</f>
        <v>0</v>
      </c>
      <c r="C27" s="16">
        <f t="shared" si="4"/>
        <v>7.6516471100000008</v>
      </c>
      <c r="D27" s="16">
        <f t="shared" si="4"/>
        <v>46.948604889999999</v>
      </c>
      <c r="E27" s="16">
        <f t="shared" si="4"/>
        <v>83.445956401739508</v>
      </c>
      <c r="F27" s="16">
        <f t="shared" si="4"/>
        <v>26.012471537770182</v>
      </c>
      <c r="G27" s="18">
        <f t="shared" si="4"/>
        <v>164.05867993950969</v>
      </c>
    </row>
    <row r="28" spans="1:7" ht="18" x14ac:dyDescent="0.35">
      <c r="A28" s="9" t="s">
        <v>39</v>
      </c>
      <c r="B28" s="16">
        <f t="shared" ref="B28:G28" si="5">B7</f>
        <v>0</v>
      </c>
      <c r="C28" s="16">
        <f t="shared" si="5"/>
        <v>0</v>
      </c>
      <c r="D28" s="16">
        <f t="shared" si="5"/>
        <v>40.827115159999998</v>
      </c>
      <c r="E28" s="16">
        <f t="shared" si="5"/>
        <v>50.719898053921142</v>
      </c>
      <c r="F28" s="16">
        <f t="shared" si="5"/>
        <v>237.25309412224328</v>
      </c>
      <c r="G28" s="18">
        <f t="shared" si="5"/>
        <v>328.8001073361645</v>
      </c>
    </row>
    <row r="29" spans="1:7" ht="18" x14ac:dyDescent="0.35">
      <c r="A29" s="9" t="s">
        <v>50</v>
      </c>
      <c r="B29" s="16">
        <f t="shared" ref="B29:G29" si="6">B8</f>
        <v>0</v>
      </c>
      <c r="C29" s="16">
        <f t="shared" si="6"/>
        <v>0</v>
      </c>
      <c r="D29" s="16">
        <f t="shared" si="6"/>
        <v>1.2846050400000002</v>
      </c>
      <c r="E29" s="16">
        <f t="shared" si="6"/>
        <v>23.495924409212897</v>
      </c>
      <c r="F29" s="16">
        <f t="shared" si="6"/>
        <v>87.203177439831023</v>
      </c>
      <c r="G29" s="18">
        <f t="shared" si="6"/>
        <v>111.98370688904393</v>
      </c>
    </row>
    <row r="30" spans="1:7" ht="18" x14ac:dyDescent="0.35">
      <c r="A30" s="9" t="s">
        <v>77</v>
      </c>
      <c r="B30" s="16">
        <f t="shared" ref="B30:G30" si="7">B9</f>
        <v>0</v>
      </c>
      <c r="C30" s="16">
        <f t="shared" si="7"/>
        <v>0</v>
      </c>
      <c r="D30" s="16">
        <f t="shared" si="7"/>
        <v>0</v>
      </c>
      <c r="E30" s="16">
        <f t="shared" si="7"/>
        <v>0.33437011936344729</v>
      </c>
      <c r="F30" s="16">
        <f t="shared" si="7"/>
        <v>0.73406247248399936</v>
      </c>
      <c r="G30" s="18">
        <f t="shared" si="7"/>
        <v>1.0684325918474467</v>
      </c>
    </row>
    <row r="31" spans="1:7" ht="18" x14ac:dyDescent="0.35">
      <c r="A31" s="9" t="s">
        <v>78</v>
      </c>
      <c r="B31" s="16">
        <f t="shared" ref="B31:G31" si="8">B10</f>
        <v>0</v>
      </c>
      <c r="C31" s="16">
        <f t="shared" si="8"/>
        <v>0</v>
      </c>
      <c r="D31" s="16">
        <f t="shared" si="8"/>
        <v>9.6233869999999999E-2</v>
      </c>
      <c r="E31" s="16">
        <f t="shared" si="8"/>
        <v>1.3419320140197846</v>
      </c>
      <c r="F31" s="16">
        <f t="shared" si="8"/>
        <v>1.4182355204639046</v>
      </c>
      <c r="G31" s="18">
        <f t="shared" si="8"/>
        <v>2.8564014044836892</v>
      </c>
    </row>
    <row r="32" spans="1:7" ht="18" x14ac:dyDescent="0.35">
      <c r="A32" s="9" t="s">
        <v>146</v>
      </c>
      <c r="B32" s="16">
        <f t="shared" ref="B32:G32" si="9">B11</f>
        <v>0</v>
      </c>
      <c r="C32" s="16">
        <f t="shared" si="9"/>
        <v>0</v>
      </c>
      <c r="D32" s="16">
        <f t="shared" si="9"/>
        <v>0</v>
      </c>
      <c r="E32" s="16">
        <f t="shared" si="9"/>
        <v>63.642415634115132</v>
      </c>
      <c r="F32" s="16">
        <f t="shared" si="9"/>
        <v>169.21404722459812</v>
      </c>
      <c r="G32" s="18">
        <f t="shared" si="9"/>
        <v>232.85646285871323</v>
      </c>
    </row>
    <row r="33" spans="1:7" ht="18" x14ac:dyDescent="0.35">
      <c r="A33" s="9" t="s">
        <v>252</v>
      </c>
      <c r="B33" s="16">
        <f t="shared" ref="B33:G33" si="10">B12</f>
        <v>0</v>
      </c>
      <c r="C33" s="16">
        <f t="shared" si="10"/>
        <v>0</v>
      </c>
      <c r="D33" s="16">
        <f t="shared" si="10"/>
        <v>0</v>
      </c>
      <c r="E33" s="16">
        <f t="shared" si="10"/>
        <v>5.3301128462877498</v>
      </c>
      <c r="F33" s="16">
        <f t="shared" si="10"/>
        <v>51.757970337792145</v>
      </c>
      <c r="G33" s="18">
        <f t="shared" si="10"/>
        <v>57.088083184079892</v>
      </c>
    </row>
    <row r="34" spans="1:7" ht="18" x14ac:dyDescent="0.35">
      <c r="A34" s="17" t="s">
        <v>3</v>
      </c>
      <c r="B34" s="18">
        <f>SUM(B23:B33)</f>
        <v>2.6025960000000001E-2</v>
      </c>
      <c r="C34" s="18">
        <f t="shared" ref="C34:G34" si="11">SUM(C23:C33)</f>
        <v>67.154287490000002</v>
      </c>
      <c r="D34" s="18">
        <f t="shared" si="11"/>
        <v>545.32602350999991</v>
      </c>
      <c r="E34" s="18">
        <f t="shared" si="11"/>
        <v>910.9392350263131</v>
      </c>
      <c r="F34" s="18">
        <f t="shared" si="11"/>
        <v>2279.0473621116907</v>
      </c>
      <c r="G34" s="18">
        <f t="shared" si="11"/>
        <v>3802.4929340980038</v>
      </c>
    </row>
    <row r="37" spans="1:7" x14ac:dyDescent="0.25">
      <c r="C37" s="1"/>
      <c r="D37" s="1"/>
      <c r="E37" s="1"/>
      <c r="F37" s="1"/>
    </row>
    <row r="38" spans="1:7" x14ac:dyDescent="0.25">
      <c r="C38" s="1"/>
      <c r="D38" s="1"/>
      <c r="E38" s="1"/>
      <c r="F38" s="1"/>
    </row>
    <row r="39" spans="1:7" x14ac:dyDescent="0.25">
      <c r="C39" s="1"/>
      <c r="D39" s="1"/>
      <c r="E39" s="1"/>
      <c r="F39" s="1"/>
    </row>
    <row r="40" spans="1:7" x14ac:dyDescent="0.25">
      <c r="A40" s="1"/>
      <c r="B40" s="1"/>
      <c r="C40" s="1"/>
      <c r="D40" s="1"/>
      <c r="E40" s="1"/>
      <c r="F40" s="1"/>
    </row>
    <row r="41" spans="1:7" x14ac:dyDescent="0.25">
      <c r="A41" s="1"/>
      <c r="B41" s="1"/>
      <c r="C41" s="1"/>
      <c r="D41" s="1"/>
      <c r="E41" s="1"/>
      <c r="F41" s="1"/>
    </row>
    <row r="42" spans="1:7" x14ac:dyDescent="0.25">
      <c r="A42" s="1"/>
      <c r="B42" s="1"/>
      <c r="C42" s="1"/>
      <c r="D42" s="1"/>
      <c r="E42" s="1"/>
      <c r="F42" s="1"/>
    </row>
    <row r="43" spans="1:7" x14ac:dyDescent="0.25">
      <c r="A43" s="1"/>
      <c r="B43" s="1"/>
      <c r="C43" s="1"/>
      <c r="D43" s="1"/>
      <c r="E43" s="1"/>
      <c r="F43" s="1"/>
    </row>
    <row r="44" spans="1:7" x14ac:dyDescent="0.25">
      <c r="A44" s="1"/>
      <c r="B44" s="1"/>
      <c r="C44" s="1"/>
      <c r="D44" s="1"/>
      <c r="E44" s="1"/>
      <c r="F44" s="1"/>
    </row>
    <row r="45" spans="1:7" x14ac:dyDescent="0.25">
      <c r="A45" s="1"/>
      <c r="B45" s="1"/>
      <c r="C45" s="1"/>
      <c r="D45" s="1"/>
      <c r="E45" s="1"/>
      <c r="F45" s="1"/>
    </row>
    <row r="46" spans="1:7" x14ac:dyDescent="0.25">
      <c r="A46" s="1"/>
      <c r="B46" s="1"/>
      <c r="C46" s="1"/>
      <c r="D46" s="1"/>
      <c r="E46" s="1"/>
      <c r="F46" s="1"/>
    </row>
    <row r="50" spans="1:6" x14ac:dyDescent="0.25">
      <c r="A50" s="4"/>
      <c r="B50" s="4"/>
      <c r="C50" s="4"/>
      <c r="D50" s="4"/>
      <c r="E50" s="4"/>
      <c r="F50" s="4"/>
    </row>
    <row r="51" spans="1:6" x14ac:dyDescent="0.25">
      <c r="A51" s="4"/>
      <c r="B51" s="4"/>
      <c r="C51" s="4"/>
      <c r="D51" s="4"/>
      <c r="E51" s="4"/>
      <c r="F51" s="4"/>
    </row>
    <row r="52" spans="1:6" x14ac:dyDescent="0.25">
      <c r="A52" s="4"/>
      <c r="B52" s="4"/>
      <c r="C52" s="4"/>
      <c r="D52" s="4"/>
      <c r="E52" s="4"/>
      <c r="F52" s="4"/>
    </row>
    <row r="53" spans="1:6" x14ac:dyDescent="0.25">
      <c r="A53" s="4"/>
      <c r="B53" s="4"/>
      <c r="C53" s="4"/>
      <c r="D53" s="4"/>
      <c r="E53" s="4"/>
      <c r="F53" s="4"/>
    </row>
    <row r="54" spans="1:6" x14ac:dyDescent="0.25">
      <c r="A54" s="4"/>
      <c r="B54" s="4"/>
      <c r="C54" s="4"/>
      <c r="D54" s="4"/>
      <c r="E54" s="4"/>
      <c r="F54" s="4"/>
    </row>
    <row r="55" spans="1:6" x14ac:dyDescent="0.25">
      <c r="A55" s="4"/>
      <c r="B55" s="4"/>
      <c r="C55" s="4"/>
      <c r="D55" s="4"/>
      <c r="E55" s="4"/>
      <c r="F55" s="4"/>
    </row>
    <row r="56" spans="1:6" x14ac:dyDescent="0.25">
      <c r="A56" s="4"/>
      <c r="B56" s="4"/>
      <c r="C56" s="4"/>
      <c r="D56" s="4"/>
      <c r="E56" s="4"/>
      <c r="F56" s="4"/>
    </row>
    <row r="57" spans="1:6" x14ac:dyDescent="0.25">
      <c r="A57" s="4"/>
      <c r="B57" s="4"/>
      <c r="C57" s="4"/>
      <c r="D57" s="4"/>
      <c r="E57" s="4"/>
      <c r="F57" s="4"/>
    </row>
    <row r="58" spans="1:6" x14ac:dyDescent="0.25">
      <c r="A58" s="4"/>
      <c r="B58" s="4"/>
      <c r="C58" s="4"/>
      <c r="D58" s="4"/>
      <c r="E58" s="4"/>
      <c r="F58" s="4"/>
    </row>
    <row r="59" spans="1:6" x14ac:dyDescent="0.25">
      <c r="A59" s="4"/>
      <c r="B59" s="4"/>
      <c r="C59" s="4"/>
      <c r="D59" s="4"/>
      <c r="E59" s="4"/>
      <c r="F59" s="4"/>
    </row>
  </sheetData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38AAD-3556-45F3-B9BC-21C9D7693964}">
  <dimension ref="A3:G15"/>
  <sheetViews>
    <sheetView workbookViewId="0">
      <selection activeCell="G31" sqref="G31"/>
    </sheetView>
  </sheetViews>
  <sheetFormatPr baseColWidth="10" defaultRowHeight="15" x14ac:dyDescent="0.25"/>
  <cols>
    <col min="1" max="1" width="17.5703125" bestFit="1" customWidth="1"/>
    <col min="2" max="6" width="26.85546875" style="5" bestFit="1" customWidth="1"/>
    <col min="7" max="7" width="13.140625" style="5" bestFit="1" customWidth="1"/>
  </cols>
  <sheetData>
    <row r="3" spans="1:7" x14ac:dyDescent="0.25">
      <c r="A3" s="2" t="s">
        <v>48</v>
      </c>
      <c r="B3" t="s">
        <v>253</v>
      </c>
      <c r="C3" t="s">
        <v>254</v>
      </c>
      <c r="D3" t="s">
        <v>255</v>
      </c>
      <c r="E3" t="s">
        <v>256</v>
      </c>
      <c r="F3" t="s">
        <v>257</v>
      </c>
      <c r="G3" t="s">
        <v>258</v>
      </c>
    </row>
    <row r="4" spans="1:7" x14ac:dyDescent="0.25">
      <c r="A4" s="3" t="s">
        <v>4</v>
      </c>
      <c r="B4" s="8"/>
      <c r="C4" s="8"/>
      <c r="D4" s="8">
        <v>2.5415313000000004</v>
      </c>
      <c r="E4" s="8">
        <v>111.24967721301928</v>
      </c>
      <c r="F4" s="8">
        <v>201.07492014599939</v>
      </c>
      <c r="G4" s="8">
        <v>314.86612865901873</v>
      </c>
    </row>
    <row r="5" spans="1:7" x14ac:dyDescent="0.25">
      <c r="A5" s="3" t="s">
        <v>6</v>
      </c>
      <c r="B5" s="8"/>
      <c r="C5" s="8"/>
      <c r="D5" s="8">
        <v>33.018391720000004</v>
      </c>
      <c r="E5" s="8">
        <v>242.11255553673064</v>
      </c>
      <c r="F5" s="8">
        <v>579.29918157213183</v>
      </c>
      <c r="G5" s="8">
        <v>854.43012882886262</v>
      </c>
    </row>
    <row r="6" spans="1:7" x14ac:dyDescent="0.25">
      <c r="A6" s="3" t="s">
        <v>8</v>
      </c>
      <c r="B6" s="8">
        <v>2.2800000000000001E-2</v>
      </c>
      <c r="C6" s="8">
        <v>7.936258500000001</v>
      </c>
      <c r="D6" s="8">
        <v>63.43942474</v>
      </c>
      <c r="E6" s="8">
        <v>14.174246177051836</v>
      </c>
      <c r="F6" s="8">
        <v>201.29412328524876</v>
      </c>
      <c r="G6" s="8">
        <v>286.8668527023006</v>
      </c>
    </row>
    <row r="7" spans="1:7" x14ac:dyDescent="0.25">
      <c r="A7" s="3" t="s">
        <v>11</v>
      </c>
      <c r="B7" s="8">
        <v>3.2259599999999999E-3</v>
      </c>
      <c r="C7" s="8">
        <v>51.566381880000009</v>
      </c>
      <c r="D7" s="8">
        <v>357.17011679000001</v>
      </c>
      <c r="E7" s="8">
        <v>315.1214644629913</v>
      </c>
      <c r="F7" s="8">
        <v>572.82873302422945</v>
      </c>
      <c r="G7" s="8">
        <v>1296.6899221172207</v>
      </c>
    </row>
    <row r="8" spans="1:7" x14ac:dyDescent="0.25">
      <c r="A8" s="3" t="s">
        <v>15</v>
      </c>
      <c r="B8" s="8"/>
      <c r="C8" s="8">
        <v>7.6516471100000008</v>
      </c>
      <c r="D8" s="8">
        <v>46.948604889999999</v>
      </c>
      <c r="E8" s="8">
        <v>83.452557001475554</v>
      </c>
      <c r="F8" s="8">
        <v>23.133892575185751</v>
      </c>
      <c r="G8" s="8">
        <v>161.18670157666131</v>
      </c>
    </row>
    <row r="9" spans="1:7" x14ac:dyDescent="0.25">
      <c r="A9" s="3" t="s">
        <v>39</v>
      </c>
      <c r="B9" s="8"/>
      <c r="C9" s="8"/>
      <c r="D9" s="8">
        <v>40.827115159999991</v>
      </c>
      <c r="E9" s="8">
        <v>50.815933455252988</v>
      </c>
      <c r="F9" s="8">
        <v>212.4325077123639</v>
      </c>
      <c r="G9" s="8">
        <v>304.07555632761694</v>
      </c>
    </row>
    <row r="10" spans="1:7" x14ac:dyDescent="0.25">
      <c r="A10" s="3" t="s">
        <v>50</v>
      </c>
      <c r="B10" s="8"/>
      <c r="C10" s="8"/>
      <c r="D10" s="8">
        <v>1.2846050400000002</v>
      </c>
      <c r="E10" s="8">
        <v>23.4959244092129</v>
      </c>
      <c r="F10" s="8">
        <v>64.503200269259565</v>
      </c>
      <c r="G10" s="8">
        <v>89.283729718472472</v>
      </c>
    </row>
    <row r="11" spans="1:7" x14ac:dyDescent="0.25">
      <c r="A11" s="3" t="s">
        <v>77</v>
      </c>
      <c r="B11" s="8"/>
      <c r="C11" s="8"/>
      <c r="D11" s="8"/>
      <c r="E11" s="8">
        <v>0.33437011936344729</v>
      </c>
      <c r="F11" s="8">
        <v>0.52769637606054465</v>
      </c>
      <c r="G11" s="8">
        <v>0.86206649542399205</v>
      </c>
    </row>
    <row r="12" spans="1:7" x14ac:dyDescent="0.25">
      <c r="A12" s="3" t="s">
        <v>78</v>
      </c>
      <c r="B12" s="8"/>
      <c r="C12" s="8"/>
      <c r="D12" s="8">
        <v>9.6233869999999999E-2</v>
      </c>
      <c r="E12" s="8">
        <v>1.3419320140197846</v>
      </c>
      <c r="F12" s="8">
        <v>1.1493259141299437</v>
      </c>
      <c r="G12" s="8">
        <v>2.5874917981497281</v>
      </c>
    </row>
    <row r="13" spans="1:7" x14ac:dyDescent="0.25">
      <c r="A13" s="3" t="s">
        <v>146</v>
      </c>
      <c r="B13" s="8"/>
      <c r="C13" s="8"/>
      <c r="D13" s="8"/>
      <c r="E13" s="8">
        <v>63.64241563411511</v>
      </c>
      <c r="F13" s="8">
        <v>147.46269415027578</v>
      </c>
      <c r="G13" s="8">
        <v>211.10510978439083</v>
      </c>
    </row>
    <row r="14" spans="1:7" x14ac:dyDescent="0.25">
      <c r="A14" s="3" t="s">
        <v>252</v>
      </c>
      <c r="B14" s="8"/>
      <c r="C14" s="8"/>
      <c r="D14" s="8"/>
      <c r="E14" s="8">
        <v>4.3734789396893241</v>
      </c>
      <c r="F14" s="8">
        <v>42.464724088872337</v>
      </c>
      <c r="G14" s="8">
        <v>46.838203028561665</v>
      </c>
    </row>
    <row r="15" spans="1:7" x14ac:dyDescent="0.25">
      <c r="A15" s="3" t="s">
        <v>49</v>
      </c>
      <c r="B15" s="8">
        <v>2.6025960000000001E-2</v>
      </c>
      <c r="C15" s="8">
        <v>67.154287490000016</v>
      </c>
      <c r="D15" s="8">
        <v>545.32602351000003</v>
      </c>
      <c r="E15" s="8">
        <v>910.11455496292206</v>
      </c>
      <c r="F15" s="8">
        <v>2046.1709991137575</v>
      </c>
      <c r="G15" s="8">
        <v>3568.7918910366793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820A5-03AE-445B-A854-E1479753A53F}">
  <dimension ref="A1:O114"/>
  <sheetViews>
    <sheetView topLeftCell="A43" workbookViewId="0">
      <selection activeCell="O57" sqref="O57"/>
    </sheetView>
  </sheetViews>
  <sheetFormatPr baseColWidth="10" defaultColWidth="9.140625" defaultRowHeight="12.75" x14ac:dyDescent="0.2"/>
  <cols>
    <col min="1" max="1" width="11.42578125" style="6" customWidth="1"/>
    <col min="2" max="2" width="34.140625" style="6" bestFit="1" customWidth="1"/>
    <col min="3" max="3" width="13.42578125" style="6" customWidth="1"/>
    <col min="4" max="8" width="9.140625" style="15" customWidth="1"/>
    <col min="9" max="9" width="12.140625" style="15" customWidth="1"/>
    <col min="10" max="11" width="9.140625" style="6" customWidth="1"/>
    <col min="12" max="12" width="12.140625" style="6" bestFit="1" customWidth="1"/>
    <col min="13" max="13" width="34.140625" style="6" bestFit="1" customWidth="1"/>
    <col min="14" max="14" width="12.140625" style="6" bestFit="1" customWidth="1"/>
    <col min="15" max="15" width="9.140625" style="6" customWidth="1"/>
    <col min="16" max="16384" width="9.140625" style="6"/>
  </cols>
  <sheetData>
    <row r="1" spans="1:15" x14ac:dyDescent="0.2">
      <c r="A1" s="6" t="s">
        <v>0</v>
      </c>
      <c r="B1" s="6" t="s">
        <v>246</v>
      </c>
      <c r="C1" s="6" t="s">
        <v>53</v>
      </c>
      <c r="D1" s="7" t="s">
        <v>247</v>
      </c>
      <c r="E1" s="7" t="s">
        <v>248</v>
      </c>
      <c r="F1" s="7" t="s">
        <v>249</v>
      </c>
      <c r="G1" s="7" t="s">
        <v>250</v>
      </c>
      <c r="H1" s="7" t="s">
        <v>251</v>
      </c>
      <c r="I1" s="7" t="s">
        <v>54</v>
      </c>
    </row>
    <row r="2" spans="1:15" ht="15" x14ac:dyDescent="0.25">
      <c r="A2" t="s">
        <v>4</v>
      </c>
      <c r="B2" t="s">
        <v>5</v>
      </c>
      <c r="C2" s="6" t="str">
        <f>+VLOOKUP(B2,M:O,3,0)</f>
        <v>BHP Billiton Petróleo Operaciones de México</v>
      </c>
      <c r="D2" s="37"/>
      <c r="E2" s="37"/>
      <c r="F2" s="37">
        <v>2.5415313000000004</v>
      </c>
      <c r="G2" s="37">
        <v>66.685690304932081</v>
      </c>
      <c r="H2" s="37">
        <v>170.4295147296842</v>
      </c>
      <c r="I2" s="37">
        <v>239.65673633461628</v>
      </c>
      <c r="L2" s="6" t="s">
        <v>0</v>
      </c>
      <c r="M2" s="6" t="s">
        <v>147</v>
      </c>
      <c r="N2" s="6" t="s">
        <v>0</v>
      </c>
      <c r="O2" s="6" t="s">
        <v>53</v>
      </c>
    </row>
    <row r="3" spans="1:15" ht="15" x14ac:dyDescent="0.25">
      <c r="A3" t="s">
        <v>4</v>
      </c>
      <c r="B3" t="s">
        <v>148</v>
      </c>
      <c r="C3" s="6" t="str">
        <f t="shared" ref="C3:C66" si="0">+VLOOKUP(B3,M:O,3,0)</f>
        <v>Petrolera Cárdenas Mora</v>
      </c>
      <c r="D3" s="37"/>
      <c r="E3" s="37"/>
      <c r="F3" s="37"/>
      <c r="G3" s="37">
        <v>29.145727962704555</v>
      </c>
      <c r="H3" s="37">
        <v>16.70293936345934</v>
      </c>
      <c r="I3" s="37">
        <v>45.848667326163891</v>
      </c>
      <c r="L3" s="6" t="s">
        <v>4</v>
      </c>
      <c r="M3" s="6" t="s">
        <v>5</v>
      </c>
      <c r="N3" s="6" t="s">
        <v>4</v>
      </c>
      <c r="O3" s="6" t="s">
        <v>81</v>
      </c>
    </row>
    <row r="4" spans="1:15" ht="15" x14ac:dyDescent="0.25">
      <c r="A4" t="s">
        <v>4</v>
      </c>
      <c r="B4" t="s">
        <v>150</v>
      </c>
      <c r="C4" s="6" t="str">
        <f t="shared" si="0"/>
        <v>Deutsche Erdoel México</v>
      </c>
      <c r="D4" s="37"/>
      <c r="E4" s="37"/>
      <c r="F4" s="37"/>
      <c r="G4" s="37">
        <v>15.41825894538265</v>
      </c>
      <c r="H4" s="37">
        <v>13.942466052855861</v>
      </c>
      <c r="I4" s="37">
        <v>29.36072499823851</v>
      </c>
      <c r="L4" s="6" t="s">
        <v>4</v>
      </c>
      <c r="M4" s="6" t="s">
        <v>148</v>
      </c>
      <c r="N4" s="6" t="s">
        <v>4</v>
      </c>
      <c r="O4" s="6" t="s">
        <v>149</v>
      </c>
    </row>
    <row r="5" spans="1:15" ht="15" x14ac:dyDescent="0.25">
      <c r="A5" t="s">
        <v>6</v>
      </c>
      <c r="B5" t="s">
        <v>7</v>
      </c>
      <c r="C5" s="6" t="str">
        <f t="shared" si="0"/>
        <v>Pemex Exploración y Producción</v>
      </c>
      <c r="D5" s="37"/>
      <c r="E5" s="37"/>
      <c r="F5" s="37">
        <v>33.018391720000004</v>
      </c>
      <c r="G5" s="37">
        <v>218.08771237929676</v>
      </c>
      <c r="H5" s="37">
        <v>498.74723678350006</v>
      </c>
      <c r="I5" s="37">
        <v>749.85334088279683</v>
      </c>
      <c r="L5" s="6" t="s">
        <v>4</v>
      </c>
      <c r="M5" s="6" t="s">
        <v>150</v>
      </c>
      <c r="N5" s="6" t="s">
        <v>4</v>
      </c>
      <c r="O5" s="6" t="s">
        <v>151</v>
      </c>
    </row>
    <row r="6" spans="1:15" ht="15" x14ac:dyDescent="0.25">
      <c r="A6" t="s">
        <v>6</v>
      </c>
      <c r="B6" t="s">
        <v>55</v>
      </c>
      <c r="C6" s="6" t="str">
        <f t="shared" si="0"/>
        <v xml:space="preserve">Petrofac México </v>
      </c>
      <c r="D6" s="37"/>
      <c r="E6" s="37"/>
      <c r="F6" s="37"/>
      <c r="G6" s="37">
        <v>16.278443275564012</v>
      </c>
      <c r="H6" s="37">
        <v>42.947165719615022</v>
      </c>
      <c r="I6" s="37">
        <v>59.22560899517903</v>
      </c>
      <c r="L6" s="6" t="s">
        <v>6</v>
      </c>
      <c r="M6" s="6" t="s">
        <v>7</v>
      </c>
      <c r="N6" s="6" t="s">
        <v>6</v>
      </c>
      <c r="O6" s="6" t="s">
        <v>82</v>
      </c>
    </row>
    <row r="7" spans="1:15" ht="15" x14ac:dyDescent="0.25">
      <c r="A7" t="s">
        <v>6</v>
      </c>
      <c r="B7" t="s">
        <v>56</v>
      </c>
      <c r="C7" s="6" t="str">
        <f t="shared" si="0"/>
        <v xml:space="preserve">Servicios Múltiples de Burgos </v>
      </c>
      <c r="D7" s="37"/>
      <c r="E7" s="37"/>
      <c r="F7" s="37"/>
      <c r="G7" s="37">
        <v>6.6190317802264031</v>
      </c>
      <c r="H7" s="37">
        <v>32.416547227465045</v>
      </c>
      <c r="I7" s="37">
        <v>39.035579007691446</v>
      </c>
      <c r="L7" s="6" t="s">
        <v>6</v>
      </c>
      <c r="M7" s="6" t="s">
        <v>55</v>
      </c>
      <c r="N7" s="6" t="s">
        <v>6</v>
      </c>
      <c r="O7" s="6" t="s">
        <v>83</v>
      </c>
    </row>
    <row r="8" spans="1:15" ht="15" x14ac:dyDescent="0.25">
      <c r="A8" t="s">
        <v>6</v>
      </c>
      <c r="B8" t="s">
        <v>129</v>
      </c>
      <c r="C8" s="6" t="str">
        <f t="shared" si="0"/>
        <v>DS Servicios Petroleros</v>
      </c>
      <c r="D8" s="37"/>
      <c r="E8" s="37"/>
      <c r="F8" s="37"/>
      <c r="G8" s="37">
        <v>1.127368101643462</v>
      </c>
      <c r="H8" s="37">
        <v>5.1882318415517901</v>
      </c>
      <c r="I8" s="37">
        <v>6.3155999431952523</v>
      </c>
      <c r="L8" s="6" t="s">
        <v>6</v>
      </c>
      <c r="M8" s="6" t="s">
        <v>56</v>
      </c>
      <c r="N8" s="6" t="s">
        <v>6</v>
      </c>
      <c r="O8" s="6" t="s">
        <v>84</v>
      </c>
    </row>
    <row r="9" spans="1:15" ht="15" x14ac:dyDescent="0.25">
      <c r="A9" t="s">
        <v>8</v>
      </c>
      <c r="B9" t="s">
        <v>9</v>
      </c>
      <c r="C9" s="6" t="str">
        <f t="shared" si="0"/>
        <v>Hokchi Energy</v>
      </c>
      <c r="D9" s="37">
        <v>1.14E-2</v>
      </c>
      <c r="E9" s="37">
        <v>3.0994760100000001</v>
      </c>
      <c r="F9" s="37">
        <v>5.5520440500000001</v>
      </c>
      <c r="G9" s="37">
        <v>1.5922016813559394</v>
      </c>
      <c r="H9" s="37">
        <v>51.152446774458085</v>
      </c>
      <c r="I9" s="37">
        <v>61.407568515814027</v>
      </c>
      <c r="L9" s="6" t="s">
        <v>6</v>
      </c>
      <c r="M9" s="6" t="s">
        <v>129</v>
      </c>
      <c r="N9" s="6" t="s">
        <v>6</v>
      </c>
      <c r="O9" s="6" t="s">
        <v>152</v>
      </c>
    </row>
    <row r="10" spans="1:15" ht="15" x14ac:dyDescent="0.25">
      <c r="A10" t="s">
        <v>8</v>
      </c>
      <c r="B10" t="s">
        <v>10</v>
      </c>
      <c r="C10" s="6" t="str">
        <f t="shared" si="0"/>
        <v>Talos Energy Offshore México 7</v>
      </c>
      <c r="D10" s="37">
        <v>1.14E-2</v>
      </c>
      <c r="E10" s="37">
        <v>4.8367824900000009</v>
      </c>
      <c r="F10" s="37">
        <v>57.887380690000001</v>
      </c>
      <c r="G10" s="37">
        <v>12.582044495695897</v>
      </c>
      <c r="H10" s="37">
        <v>150.14167651079066</v>
      </c>
      <c r="I10" s="37">
        <v>225.45928418648657</v>
      </c>
      <c r="L10" s="6" t="s">
        <v>6</v>
      </c>
      <c r="M10" s="6" t="s">
        <v>153</v>
      </c>
      <c r="N10" s="6" t="s">
        <v>6</v>
      </c>
      <c r="O10" s="6" t="s">
        <v>154</v>
      </c>
    </row>
    <row r="11" spans="1:15" ht="15" x14ac:dyDescent="0.25">
      <c r="A11" t="s">
        <v>11</v>
      </c>
      <c r="B11" t="s">
        <v>12</v>
      </c>
      <c r="C11" s="6" t="str">
        <f t="shared" si="0"/>
        <v xml:space="preserve">ENI México </v>
      </c>
      <c r="D11" s="37">
        <v>3.2259599999999999E-3</v>
      </c>
      <c r="E11" s="37">
        <v>17.099322740000002</v>
      </c>
      <c r="F11" s="37">
        <v>115.39116541</v>
      </c>
      <c r="G11" s="37">
        <v>206.99810074010614</v>
      </c>
      <c r="H11" s="37">
        <v>324.45453761899307</v>
      </c>
      <c r="I11" s="37">
        <v>663.94635246909922</v>
      </c>
      <c r="L11" s="6" t="s">
        <v>8</v>
      </c>
      <c r="M11" s="6" t="s">
        <v>9</v>
      </c>
      <c r="N11" s="6" t="s">
        <v>8</v>
      </c>
      <c r="O11" s="6" t="s">
        <v>85</v>
      </c>
    </row>
    <row r="12" spans="1:15" ht="15" x14ac:dyDescent="0.25">
      <c r="A12" t="s">
        <v>11</v>
      </c>
      <c r="B12" t="s">
        <v>13</v>
      </c>
      <c r="C12" s="6" t="str">
        <f t="shared" si="0"/>
        <v>Hokchi Energy</v>
      </c>
      <c r="D12" s="37"/>
      <c r="E12" s="37">
        <v>25.403870610000002</v>
      </c>
      <c r="F12" s="37">
        <v>109.34135077000001</v>
      </c>
      <c r="G12" s="37">
        <v>69.128851913631351</v>
      </c>
      <c r="H12" s="37">
        <v>192.15271793347404</v>
      </c>
      <c r="I12" s="37">
        <v>396.02679122710538</v>
      </c>
      <c r="L12" s="6" t="s">
        <v>8</v>
      </c>
      <c r="M12" s="6" t="s">
        <v>10</v>
      </c>
      <c r="N12" s="6" t="s">
        <v>8</v>
      </c>
      <c r="O12" s="6" t="s">
        <v>268</v>
      </c>
    </row>
    <row r="13" spans="1:15" ht="15" x14ac:dyDescent="0.25">
      <c r="A13" t="s">
        <v>11</v>
      </c>
      <c r="B13" t="s">
        <v>14</v>
      </c>
      <c r="C13" s="6" t="str">
        <f t="shared" si="0"/>
        <v>Fielwood Energy E&amp;P México</v>
      </c>
      <c r="D13" s="37"/>
      <c r="E13" s="37">
        <v>9.0631885300000015</v>
      </c>
      <c r="F13" s="37">
        <v>132.43760061</v>
      </c>
      <c r="G13" s="37">
        <v>38.994511809253822</v>
      </c>
      <c r="H13" s="37">
        <v>56.221477471762292</v>
      </c>
      <c r="I13" s="37">
        <v>236.7167784210161</v>
      </c>
      <c r="L13" s="6" t="s">
        <v>11</v>
      </c>
      <c r="M13" s="6" t="s">
        <v>12</v>
      </c>
      <c r="N13" s="6" t="s">
        <v>11</v>
      </c>
      <c r="O13" s="6" t="s">
        <v>87</v>
      </c>
    </row>
    <row r="14" spans="1:15" ht="15" x14ac:dyDescent="0.25">
      <c r="A14" t="s">
        <v>15</v>
      </c>
      <c r="B14" t="s">
        <v>16</v>
      </c>
      <c r="C14" s="6" t="str">
        <f t="shared" si="0"/>
        <v>Diavaz Offshore</v>
      </c>
      <c r="D14" s="37"/>
      <c r="E14" s="37">
        <v>0.27981521999999998</v>
      </c>
      <c r="F14" s="37">
        <v>1.9037249000000005</v>
      </c>
      <c r="G14" s="37">
        <v>4.9318733304873961</v>
      </c>
      <c r="H14" s="37">
        <v>1.123618330228489</v>
      </c>
      <c r="I14" s="37">
        <v>8.2390317807158855</v>
      </c>
      <c r="L14" s="6" t="s">
        <v>11</v>
      </c>
      <c r="M14" s="6" t="s">
        <v>13</v>
      </c>
      <c r="N14" s="6" t="s">
        <v>11</v>
      </c>
      <c r="O14" s="6" t="s">
        <v>85</v>
      </c>
    </row>
    <row r="15" spans="1:15" ht="15" x14ac:dyDescent="0.25">
      <c r="A15" t="s">
        <v>15</v>
      </c>
      <c r="B15" t="s">
        <v>17</v>
      </c>
      <c r="C15" s="6" t="str">
        <f t="shared" si="0"/>
        <v>Oleum del Norte</v>
      </c>
      <c r="D15" s="37"/>
      <c r="E15" s="37">
        <v>3.3729229999999999E-2</v>
      </c>
      <c r="F15" s="37">
        <v>0.57848599000000012</v>
      </c>
      <c r="G15" s="37">
        <v>2.3573360285124338</v>
      </c>
      <c r="H15" s="37">
        <v>1.2930886529182257</v>
      </c>
      <c r="I15" s="37">
        <v>4.26263990143066</v>
      </c>
      <c r="L15" s="6" t="s">
        <v>11</v>
      </c>
      <c r="M15" s="6" t="s">
        <v>14</v>
      </c>
      <c r="N15" s="6" t="s">
        <v>11</v>
      </c>
      <c r="O15" s="6" t="s">
        <v>88</v>
      </c>
    </row>
    <row r="16" spans="1:15" ht="15" x14ac:dyDescent="0.25">
      <c r="A16" t="s">
        <v>15</v>
      </c>
      <c r="B16" t="s">
        <v>18</v>
      </c>
      <c r="C16" s="6" t="str">
        <f t="shared" si="0"/>
        <v>Renaissance Oil Corp</v>
      </c>
      <c r="D16" s="37"/>
      <c r="E16" s="37">
        <v>0.39008433000000003</v>
      </c>
      <c r="F16" s="37">
        <v>0.81164954</v>
      </c>
      <c r="G16" s="37">
        <v>0.37846771538678081</v>
      </c>
      <c r="H16" s="37">
        <v>0.15088500249621051</v>
      </c>
      <c r="I16" s="37">
        <v>1.7310865878829913</v>
      </c>
      <c r="L16" s="6" t="s">
        <v>15</v>
      </c>
      <c r="M16" s="6" t="s">
        <v>16</v>
      </c>
      <c r="N16" s="6" t="s">
        <v>15</v>
      </c>
      <c r="O16" s="6" t="s">
        <v>89</v>
      </c>
    </row>
    <row r="17" spans="1:15" ht="15" x14ac:dyDescent="0.25">
      <c r="A17" t="s">
        <v>15</v>
      </c>
      <c r="B17" t="s">
        <v>19</v>
      </c>
      <c r="C17" s="6" t="str">
        <f t="shared" si="0"/>
        <v>Grupo Mareógrafo</v>
      </c>
      <c r="D17" s="37"/>
      <c r="E17" s="37">
        <v>0.75909908000000004</v>
      </c>
      <c r="F17" s="37">
        <v>1.9692982199999995</v>
      </c>
      <c r="G17" s="37">
        <v>5.9426009946470577</v>
      </c>
      <c r="H17" s="37">
        <v>1.6576582474679178</v>
      </c>
      <c r="I17" s="37">
        <v>10.328656542114976</v>
      </c>
      <c r="L17" s="6" t="s">
        <v>15</v>
      </c>
      <c r="M17" s="6" t="s">
        <v>17</v>
      </c>
      <c r="N17" s="6" t="s">
        <v>15</v>
      </c>
      <c r="O17" s="6" t="s">
        <v>90</v>
      </c>
    </row>
    <row r="18" spans="1:15" ht="15" x14ac:dyDescent="0.25">
      <c r="A18" t="s">
        <v>15</v>
      </c>
      <c r="B18" t="s">
        <v>20</v>
      </c>
      <c r="C18" s="6" t="str">
        <f t="shared" si="0"/>
        <v>Mayacaste Oil &amp; Gas</v>
      </c>
      <c r="D18" s="37"/>
      <c r="E18" s="37">
        <v>0.10548548000000003</v>
      </c>
      <c r="F18" s="37">
        <v>0.23003227999999998</v>
      </c>
      <c r="G18" s="37">
        <v>0.67680265067187739</v>
      </c>
      <c r="H18" s="37">
        <v>0.36431878999999995</v>
      </c>
      <c r="I18" s="37">
        <v>1.3766392006718773</v>
      </c>
      <c r="L18" s="6" t="s">
        <v>15</v>
      </c>
      <c r="M18" s="6" t="s">
        <v>18</v>
      </c>
      <c r="N18" s="6" t="s">
        <v>15</v>
      </c>
      <c r="O18" s="6" t="s">
        <v>91</v>
      </c>
    </row>
    <row r="19" spans="1:15" ht="15" x14ac:dyDescent="0.25">
      <c r="A19" t="s">
        <v>15</v>
      </c>
      <c r="B19" t="s">
        <v>21</v>
      </c>
      <c r="C19" s="6" t="str">
        <f t="shared" si="0"/>
        <v>Canamex Energy Holdings</v>
      </c>
      <c r="D19" s="37"/>
      <c r="E19" s="37">
        <v>0.62194768</v>
      </c>
      <c r="F19" s="37">
        <v>0.71228212000000002</v>
      </c>
      <c r="G19" s="37"/>
      <c r="H19" s="37"/>
      <c r="I19" s="37">
        <v>1.3342298000000001</v>
      </c>
      <c r="L19" s="6" t="s">
        <v>15</v>
      </c>
      <c r="M19" s="6" t="s">
        <v>19</v>
      </c>
      <c r="N19" s="6" t="s">
        <v>15</v>
      </c>
      <c r="O19" s="6" t="s">
        <v>92</v>
      </c>
    </row>
    <row r="20" spans="1:15" ht="15" x14ac:dyDescent="0.25">
      <c r="A20" t="s">
        <v>15</v>
      </c>
      <c r="B20" t="s">
        <v>22</v>
      </c>
      <c r="C20" s="6" t="str">
        <f t="shared" si="0"/>
        <v>Renaissance Oil Corp</v>
      </c>
      <c r="D20" s="37"/>
      <c r="E20" s="37">
        <v>0.43461013999999998</v>
      </c>
      <c r="F20" s="37">
        <v>0.72582833999999985</v>
      </c>
      <c r="G20" s="37">
        <v>0.60937555575166724</v>
      </c>
      <c r="H20" s="37">
        <v>0.1428197221705905</v>
      </c>
      <c r="I20" s="37">
        <v>1.9126337579222576</v>
      </c>
      <c r="L20" s="6" t="s">
        <v>15</v>
      </c>
      <c r="M20" s="6" t="s">
        <v>20</v>
      </c>
      <c r="N20" s="6" t="s">
        <v>15</v>
      </c>
      <c r="O20" s="6" t="s">
        <v>93</v>
      </c>
    </row>
    <row r="21" spans="1:15" ht="15" x14ac:dyDescent="0.25">
      <c r="A21" t="s">
        <v>15</v>
      </c>
      <c r="B21" t="s">
        <v>79</v>
      </c>
      <c r="C21" s="6" t="str">
        <f t="shared" si="0"/>
        <v xml:space="preserve">Roma Energy México </v>
      </c>
      <c r="D21" s="37"/>
      <c r="E21" s="37"/>
      <c r="F21" s="37"/>
      <c r="G21" s="37"/>
      <c r="H21" s="37">
        <v>0.33311546947298776</v>
      </c>
      <c r="I21" s="37">
        <v>0.33311546947298776</v>
      </c>
      <c r="L21" s="6" t="s">
        <v>15</v>
      </c>
      <c r="M21" s="6" t="s">
        <v>21</v>
      </c>
      <c r="N21" s="6" t="s">
        <v>15</v>
      </c>
      <c r="O21" s="6" t="s">
        <v>94</v>
      </c>
    </row>
    <row r="22" spans="1:15" ht="15" x14ac:dyDescent="0.25">
      <c r="A22" t="s">
        <v>15</v>
      </c>
      <c r="B22" t="s">
        <v>23</v>
      </c>
      <c r="C22" s="6" t="str">
        <f t="shared" si="0"/>
        <v>Servicios de Extracción Petrolera Lifting de México</v>
      </c>
      <c r="D22" s="37"/>
      <c r="E22" s="37"/>
      <c r="F22" s="37">
        <v>1.5339539999999999E-2</v>
      </c>
      <c r="G22" s="37">
        <v>2.9684129322009878</v>
      </c>
      <c r="H22" s="37">
        <v>0.15015657388642462</v>
      </c>
      <c r="I22" s="37">
        <v>3.1339090460874122</v>
      </c>
      <c r="L22" s="6" t="s">
        <v>15</v>
      </c>
      <c r="M22" s="6" t="s">
        <v>22</v>
      </c>
      <c r="N22" s="6" t="s">
        <v>15</v>
      </c>
      <c r="O22" s="6" t="s">
        <v>91</v>
      </c>
    </row>
    <row r="23" spans="1:15" ht="15" x14ac:dyDescent="0.25">
      <c r="A23" t="s">
        <v>15</v>
      </c>
      <c r="B23" t="s">
        <v>24</v>
      </c>
      <c r="C23" s="6" t="str">
        <f t="shared" si="0"/>
        <v>Strata CPB</v>
      </c>
      <c r="D23" s="37"/>
      <c r="E23" s="37">
        <v>0.70748726000000017</v>
      </c>
      <c r="F23" s="37">
        <v>1.2013298199999998</v>
      </c>
      <c r="G23" s="37">
        <v>0.80716503243469706</v>
      </c>
      <c r="H23" s="37">
        <v>0.17866309624755883</v>
      </c>
      <c r="I23" s="37">
        <v>2.8946452086822561</v>
      </c>
      <c r="L23" s="6" t="s">
        <v>15</v>
      </c>
      <c r="M23" s="6" t="s">
        <v>79</v>
      </c>
      <c r="N23" s="6" t="s">
        <v>15</v>
      </c>
      <c r="O23" s="6" t="s">
        <v>95</v>
      </c>
    </row>
    <row r="24" spans="1:15" ht="15" x14ac:dyDescent="0.25">
      <c r="A24" t="s">
        <v>15</v>
      </c>
      <c r="B24" t="s">
        <v>25</v>
      </c>
      <c r="C24" s="6" t="str">
        <f t="shared" si="0"/>
        <v>Consorcio Petrolero 5M del Golfo</v>
      </c>
      <c r="D24" s="37"/>
      <c r="E24" s="37"/>
      <c r="F24" s="37">
        <v>7.7235783799999993</v>
      </c>
      <c r="G24" s="37">
        <v>16.250920227847253</v>
      </c>
      <c r="H24" s="37">
        <v>1.5576442825072145</v>
      </c>
      <c r="I24" s="37">
        <v>25.532142890354468</v>
      </c>
      <c r="L24" s="6" t="s">
        <v>15</v>
      </c>
      <c r="M24" s="6" t="s">
        <v>23</v>
      </c>
      <c r="N24" s="6" t="s">
        <v>15</v>
      </c>
      <c r="O24" s="6" t="s">
        <v>96</v>
      </c>
    </row>
    <row r="25" spans="1:15" ht="15" x14ac:dyDescent="0.25">
      <c r="A25" t="s">
        <v>15</v>
      </c>
      <c r="B25" t="s">
        <v>26</v>
      </c>
      <c r="C25" s="6" t="str">
        <f t="shared" si="0"/>
        <v>GS Oil &amp; Gas</v>
      </c>
      <c r="D25" s="37"/>
      <c r="E25" s="37"/>
      <c r="F25" s="37">
        <v>1.13032121</v>
      </c>
      <c r="G25" s="37">
        <v>1.0648166658965033</v>
      </c>
      <c r="H25" s="37">
        <v>1.034690534501175</v>
      </c>
      <c r="I25" s="37">
        <v>3.229828410397678</v>
      </c>
      <c r="L25" s="6" t="s">
        <v>15</v>
      </c>
      <c r="M25" s="6" t="s">
        <v>24</v>
      </c>
      <c r="N25" s="6" t="s">
        <v>15</v>
      </c>
      <c r="O25" s="6" t="s">
        <v>97</v>
      </c>
    </row>
    <row r="26" spans="1:15" ht="15" x14ac:dyDescent="0.25">
      <c r="A26" t="s">
        <v>15</v>
      </c>
      <c r="B26" t="s">
        <v>27</v>
      </c>
      <c r="C26" s="6" t="str">
        <f t="shared" si="0"/>
        <v>Strata CR</v>
      </c>
      <c r="D26" s="37"/>
      <c r="E26" s="37">
        <v>0.25512674999999996</v>
      </c>
      <c r="F26" s="37">
        <v>1.83923879</v>
      </c>
      <c r="G26" s="37">
        <v>1.114947252304912</v>
      </c>
      <c r="H26" s="37">
        <v>0.26982672676733432</v>
      </c>
      <c r="I26" s="37">
        <v>3.4791395190722465</v>
      </c>
      <c r="L26" s="6" t="s">
        <v>15</v>
      </c>
      <c r="M26" s="6" t="s">
        <v>155</v>
      </c>
      <c r="N26" s="6" t="s">
        <v>15</v>
      </c>
      <c r="O26" s="6" t="s">
        <v>91</v>
      </c>
    </row>
    <row r="27" spans="1:15" ht="15" x14ac:dyDescent="0.25">
      <c r="A27" t="s">
        <v>15</v>
      </c>
      <c r="B27" t="s">
        <v>28</v>
      </c>
      <c r="C27" s="6" t="str">
        <f t="shared" si="0"/>
        <v>Secadero Petróleo y Gas</v>
      </c>
      <c r="D27" s="37"/>
      <c r="E27" s="37">
        <v>0.12578317999999999</v>
      </c>
      <c r="F27" s="37">
        <v>8.927425999999998E-2</v>
      </c>
      <c r="G27" s="37">
        <v>1.5663138559107834</v>
      </c>
      <c r="H27" s="37"/>
      <c r="I27" s="37">
        <v>1.7813712959107835</v>
      </c>
      <c r="L27" s="6" t="s">
        <v>15</v>
      </c>
      <c r="M27" s="6" t="s">
        <v>25</v>
      </c>
      <c r="N27" s="6" t="s">
        <v>15</v>
      </c>
      <c r="O27" s="6" t="s">
        <v>98</v>
      </c>
    </row>
    <row r="28" spans="1:15" ht="15" x14ac:dyDescent="0.25">
      <c r="A28" t="s">
        <v>15</v>
      </c>
      <c r="B28" t="s">
        <v>29</v>
      </c>
      <c r="C28" s="6" t="str">
        <f t="shared" si="0"/>
        <v>Perseus Tajón</v>
      </c>
      <c r="D28" s="37"/>
      <c r="E28" s="37">
        <v>0.80210158000000009</v>
      </c>
      <c r="F28" s="37">
        <v>6.0519519199999987</v>
      </c>
      <c r="G28" s="37">
        <v>3.2864095728076594</v>
      </c>
      <c r="H28" s="37">
        <v>0.52690918426473721</v>
      </c>
      <c r="I28" s="37">
        <v>10.667372257072396</v>
      </c>
      <c r="L28" s="6" t="s">
        <v>15</v>
      </c>
      <c r="M28" s="6" t="s">
        <v>26</v>
      </c>
      <c r="N28" s="6" t="s">
        <v>15</v>
      </c>
      <c r="O28" s="6" t="s">
        <v>99</v>
      </c>
    </row>
    <row r="29" spans="1:15" ht="15" x14ac:dyDescent="0.25">
      <c r="A29" t="s">
        <v>15</v>
      </c>
      <c r="B29" t="s">
        <v>30</v>
      </c>
      <c r="C29" s="6" t="str">
        <f t="shared" si="0"/>
        <v>Tonalli Energía</v>
      </c>
      <c r="D29" s="37"/>
      <c r="E29" s="37">
        <v>0.19281788</v>
      </c>
      <c r="F29" s="37">
        <v>1.6218019699999999</v>
      </c>
      <c r="G29" s="37">
        <v>4.72218183986854</v>
      </c>
      <c r="H29" s="37">
        <v>1.9899032952425466</v>
      </c>
      <c r="I29" s="37">
        <v>8.5267049851110865</v>
      </c>
      <c r="L29" s="6" t="s">
        <v>15</v>
      </c>
      <c r="M29" s="6" t="s">
        <v>27</v>
      </c>
      <c r="N29" s="6" t="s">
        <v>15</v>
      </c>
      <c r="O29" s="6" t="s">
        <v>100</v>
      </c>
    </row>
    <row r="30" spans="1:15" ht="15" x14ac:dyDescent="0.25">
      <c r="A30" t="s">
        <v>15</v>
      </c>
      <c r="B30" t="s">
        <v>31</v>
      </c>
      <c r="C30" s="6" t="str">
        <f t="shared" si="0"/>
        <v>Renaissance Oil Corp</v>
      </c>
      <c r="D30" s="37"/>
      <c r="E30" s="37">
        <v>0.41974012999999999</v>
      </c>
      <c r="F30" s="37">
        <v>1.3819335199999996</v>
      </c>
      <c r="G30" s="37">
        <v>0.54575966152269895</v>
      </c>
      <c r="H30" s="37">
        <v>3.9617676255322268E-2</v>
      </c>
      <c r="I30" s="37">
        <v>2.387050987778021</v>
      </c>
      <c r="L30" s="6" t="s">
        <v>15</v>
      </c>
      <c r="M30" s="6" t="s">
        <v>28</v>
      </c>
      <c r="N30" s="6" t="s">
        <v>15</v>
      </c>
      <c r="O30" s="6" t="s">
        <v>101</v>
      </c>
    </row>
    <row r="31" spans="1:15" ht="15" x14ac:dyDescent="0.25">
      <c r="A31" t="s">
        <v>15</v>
      </c>
      <c r="B31" t="s">
        <v>32</v>
      </c>
      <c r="C31" s="6" t="str">
        <f t="shared" si="0"/>
        <v>CMM Calibrador</v>
      </c>
      <c r="D31" s="37"/>
      <c r="E31" s="37">
        <v>0.58797643999999993</v>
      </c>
      <c r="F31" s="37">
        <v>1.2473378900000003</v>
      </c>
      <c r="G31" s="37">
        <v>6.2714513520259771</v>
      </c>
      <c r="H31" s="37">
        <v>3.0386178744892445</v>
      </c>
      <c r="I31" s="37">
        <v>11.14538355651522</v>
      </c>
      <c r="L31" s="6" t="s">
        <v>15</v>
      </c>
      <c r="M31" s="6" t="s">
        <v>29</v>
      </c>
      <c r="N31" s="6" t="s">
        <v>15</v>
      </c>
      <c r="O31" s="6" t="s">
        <v>102</v>
      </c>
    </row>
    <row r="32" spans="1:15" ht="15" x14ac:dyDescent="0.25">
      <c r="A32" t="s">
        <v>15</v>
      </c>
      <c r="B32" t="s">
        <v>33</v>
      </c>
      <c r="C32" s="6" t="str">
        <f t="shared" si="0"/>
        <v>Calicanto Oil &amp; Gas</v>
      </c>
      <c r="D32" s="37"/>
      <c r="E32" s="37">
        <v>6.7968260000000003E-2</v>
      </c>
      <c r="F32" s="37">
        <v>1.356425E-2</v>
      </c>
      <c r="G32" s="37">
        <v>0.42762544999999996</v>
      </c>
      <c r="H32" s="37"/>
      <c r="I32" s="37">
        <v>0.50915796000000002</v>
      </c>
      <c r="L32" s="6" t="s">
        <v>15</v>
      </c>
      <c r="M32" s="6" t="s">
        <v>30</v>
      </c>
      <c r="N32" s="6" t="s">
        <v>15</v>
      </c>
      <c r="O32" s="6" t="s">
        <v>103</v>
      </c>
    </row>
    <row r="33" spans="1:15" ht="15" x14ac:dyDescent="0.25">
      <c r="A33" t="s">
        <v>15</v>
      </c>
      <c r="B33" t="s">
        <v>34</v>
      </c>
      <c r="C33" s="6" t="str">
        <f t="shared" si="0"/>
        <v>Strata CPB</v>
      </c>
      <c r="D33" s="37"/>
      <c r="E33" s="37">
        <v>0.56035106000000012</v>
      </c>
      <c r="F33" s="37">
        <v>1.2561082399999994</v>
      </c>
      <c r="G33" s="37">
        <v>0.45402737730097231</v>
      </c>
      <c r="H33" s="37">
        <v>0.13399692436141314</v>
      </c>
      <c r="I33" s="37">
        <v>2.4044836016623847</v>
      </c>
      <c r="L33" s="6" t="s">
        <v>15</v>
      </c>
      <c r="M33" s="6" t="s">
        <v>31</v>
      </c>
      <c r="N33" s="6" t="s">
        <v>15</v>
      </c>
      <c r="O33" s="6" t="s">
        <v>91</v>
      </c>
    </row>
    <row r="34" spans="1:15" ht="15" x14ac:dyDescent="0.25">
      <c r="A34" t="s">
        <v>15</v>
      </c>
      <c r="B34" t="s">
        <v>35</v>
      </c>
      <c r="C34" s="6" t="str">
        <f t="shared" si="0"/>
        <v>Diavaz Offshore</v>
      </c>
      <c r="D34" s="37"/>
      <c r="E34" s="37">
        <v>0.10011601000000001</v>
      </c>
      <c r="F34" s="37">
        <v>1.6110495199999999</v>
      </c>
      <c r="G34" s="37">
        <v>3.7787937113870824</v>
      </c>
      <c r="H34" s="37">
        <v>0.31138310229913274</v>
      </c>
      <c r="I34" s="37">
        <v>5.8013423436862155</v>
      </c>
      <c r="L34" s="6" t="s">
        <v>15</v>
      </c>
      <c r="M34" s="6" t="s">
        <v>32</v>
      </c>
      <c r="N34" s="6" t="s">
        <v>15</v>
      </c>
      <c r="O34" s="6" t="s">
        <v>104</v>
      </c>
    </row>
    <row r="35" spans="1:15" ht="15" x14ac:dyDescent="0.25">
      <c r="A35" t="s">
        <v>15</v>
      </c>
      <c r="B35" t="s">
        <v>36</v>
      </c>
      <c r="C35" s="6" t="str">
        <f t="shared" si="0"/>
        <v>Servicios de Extracción Petrolera Lifting de México</v>
      </c>
      <c r="D35" s="37"/>
      <c r="E35" s="37">
        <v>0.26006487</v>
      </c>
      <c r="F35" s="37">
        <v>12.799533</v>
      </c>
      <c r="G35" s="37">
        <v>24.285283177209237</v>
      </c>
      <c r="H35" s="37">
        <v>7.6883805255357522</v>
      </c>
      <c r="I35" s="37">
        <v>45.033261572744991</v>
      </c>
      <c r="L35" s="6" t="s">
        <v>15</v>
      </c>
      <c r="M35" s="6" t="s">
        <v>33</v>
      </c>
      <c r="N35" s="6" t="s">
        <v>15</v>
      </c>
      <c r="O35" s="6" t="s">
        <v>105</v>
      </c>
    </row>
    <row r="36" spans="1:15" ht="15" x14ac:dyDescent="0.25">
      <c r="A36" t="s">
        <v>15</v>
      </c>
      <c r="B36" t="s">
        <v>37</v>
      </c>
      <c r="C36" s="6" t="str">
        <f t="shared" si="0"/>
        <v>Dunas Exploración y Producción</v>
      </c>
      <c r="D36" s="37"/>
      <c r="E36" s="37">
        <v>0.36280832000000002</v>
      </c>
      <c r="F36" s="37">
        <v>1.19009301</v>
      </c>
      <c r="G36" s="37">
        <v>0.85357314201151402</v>
      </c>
      <c r="H36" s="37">
        <v>0.67612951596459536</v>
      </c>
      <c r="I36" s="37">
        <v>3.0826039879761096</v>
      </c>
      <c r="L36" s="6" t="s">
        <v>15</v>
      </c>
      <c r="M36" s="6" t="s">
        <v>34</v>
      </c>
      <c r="N36" s="6" t="s">
        <v>15</v>
      </c>
      <c r="O36" s="6" t="s">
        <v>97</v>
      </c>
    </row>
    <row r="37" spans="1:15" ht="15" x14ac:dyDescent="0.25">
      <c r="A37" t="s">
        <v>15</v>
      </c>
      <c r="B37" t="s">
        <v>38</v>
      </c>
      <c r="C37" s="6" t="str">
        <f t="shared" si="0"/>
        <v>Perseus Fortuna Nacional</v>
      </c>
      <c r="D37" s="37"/>
      <c r="E37" s="37">
        <v>0.58453421000000005</v>
      </c>
      <c r="F37" s="37">
        <v>0.84484817999999984</v>
      </c>
      <c r="G37" s="37">
        <v>0.15841947528953118</v>
      </c>
      <c r="H37" s="37">
        <v>0.47246904810887902</v>
      </c>
      <c r="I37" s="37">
        <v>2.0602709133984098</v>
      </c>
      <c r="L37" s="6" t="s">
        <v>15</v>
      </c>
      <c r="M37" s="6" t="s">
        <v>35</v>
      </c>
      <c r="N37" s="6" t="s">
        <v>15</v>
      </c>
      <c r="O37" s="6" t="s">
        <v>89</v>
      </c>
    </row>
    <row r="38" spans="1:15" ht="15" x14ac:dyDescent="0.25">
      <c r="A38" t="s">
        <v>39</v>
      </c>
      <c r="B38" t="s">
        <v>40</v>
      </c>
      <c r="C38" s="6" t="str">
        <f t="shared" si="0"/>
        <v>China Offshore Oil Corporation E&amp;P México</v>
      </c>
      <c r="D38" s="37"/>
      <c r="E38" s="37"/>
      <c r="F38" s="37">
        <v>4.70002108</v>
      </c>
      <c r="G38" s="37">
        <v>2.2698197499999999</v>
      </c>
      <c r="H38" s="37">
        <v>2.5041302568839763</v>
      </c>
      <c r="I38" s="37">
        <v>9.4739710868839762</v>
      </c>
      <c r="L38" s="6" t="s">
        <v>15</v>
      </c>
      <c r="M38" s="6" t="s">
        <v>36</v>
      </c>
      <c r="N38" s="6" t="s">
        <v>15</v>
      </c>
      <c r="O38" s="6" t="s">
        <v>96</v>
      </c>
    </row>
    <row r="39" spans="1:15" ht="15" x14ac:dyDescent="0.25">
      <c r="A39" t="s">
        <v>39</v>
      </c>
      <c r="B39" t="s">
        <v>41</v>
      </c>
      <c r="C39" s="6" t="str">
        <f t="shared" si="0"/>
        <v>BP Exploration México</v>
      </c>
      <c r="D39" s="37"/>
      <c r="E39" s="37"/>
      <c r="F39" s="37">
        <v>1.4868435600000001</v>
      </c>
      <c r="G39" s="37">
        <v>5.7417572663911045</v>
      </c>
      <c r="H39" s="37">
        <v>5.3903809882563101</v>
      </c>
      <c r="I39" s="37">
        <v>12.618981814647416</v>
      </c>
      <c r="L39" s="6" t="s">
        <v>15</v>
      </c>
      <c r="M39" s="6" t="s">
        <v>37</v>
      </c>
      <c r="N39" s="6" t="s">
        <v>15</v>
      </c>
      <c r="O39" s="6" t="s">
        <v>106</v>
      </c>
    </row>
    <row r="40" spans="1:15" ht="15" x14ac:dyDescent="0.25">
      <c r="A40" t="s">
        <v>39</v>
      </c>
      <c r="B40" t="s">
        <v>42</v>
      </c>
      <c r="C40" s="6" t="str">
        <f t="shared" si="0"/>
        <v xml:space="preserve">Total E&amp;P México </v>
      </c>
      <c r="D40" s="37"/>
      <c r="E40" s="37"/>
      <c r="F40" s="37">
        <v>11.584856859999993</v>
      </c>
      <c r="G40" s="37">
        <v>9.4628847979369475</v>
      </c>
      <c r="H40" s="37">
        <v>68.761440027016235</v>
      </c>
      <c r="I40" s="37">
        <v>89.809181684953174</v>
      </c>
      <c r="L40" s="6" t="s">
        <v>15</v>
      </c>
      <c r="M40" s="6" t="s">
        <v>38</v>
      </c>
      <c r="N40" s="6" t="s">
        <v>15</v>
      </c>
      <c r="O40" s="6" t="s">
        <v>107</v>
      </c>
    </row>
    <row r="41" spans="1:15" ht="15" x14ac:dyDescent="0.25">
      <c r="A41" t="s">
        <v>39</v>
      </c>
      <c r="B41" t="s">
        <v>43</v>
      </c>
      <c r="C41" s="6" t="str">
        <f t="shared" si="0"/>
        <v>Chevron Energía de México</v>
      </c>
      <c r="D41" s="37"/>
      <c r="E41" s="37"/>
      <c r="F41" s="37">
        <v>2.8242041100000002</v>
      </c>
      <c r="G41" s="37">
        <v>3.6161276931040942</v>
      </c>
      <c r="H41" s="37">
        <v>2.0958805240341141</v>
      </c>
      <c r="I41" s="37">
        <v>8.5362123271382089</v>
      </c>
      <c r="L41" s="6" t="s">
        <v>39</v>
      </c>
      <c r="M41" s="6" t="s">
        <v>40</v>
      </c>
      <c r="N41" s="6" t="s">
        <v>39</v>
      </c>
      <c r="O41" s="6" t="s">
        <v>269</v>
      </c>
    </row>
    <row r="42" spans="1:15" ht="15" x14ac:dyDescent="0.25">
      <c r="A42" t="s">
        <v>39</v>
      </c>
      <c r="B42" t="s">
        <v>44</v>
      </c>
      <c r="C42" s="6" t="str">
        <f t="shared" si="0"/>
        <v>Statoil E&amp;P México</v>
      </c>
      <c r="D42" s="37"/>
      <c r="E42" s="37"/>
      <c r="F42" s="37">
        <v>1.3317310200000001</v>
      </c>
      <c r="G42" s="37">
        <v>7.4742761072178059</v>
      </c>
      <c r="H42" s="37">
        <v>11.611059404994501</v>
      </c>
      <c r="I42" s="37">
        <v>20.417066532212306</v>
      </c>
      <c r="L42" s="6" t="s">
        <v>39</v>
      </c>
      <c r="M42" s="6" t="s">
        <v>41</v>
      </c>
      <c r="N42" s="6" t="s">
        <v>39</v>
      </c>
      <c r="O42" s="6" t="s">
        <v>270</v>
      </c>
    </row>
    <row r="43" spans="1:15" ht="15" x14ac:dyDescent="0.25">
      <c r="A43" t="s">
        <v>39</v>
      </c>
      <c r="B43" t="s">
        <v>45</v>
      </c>
      <c r="C43" s="6" t="str">
        <f t="shared" si="0"/>
        <v>China Offshore Oil Corporation E&amp;P México</v>
      </c>
      <c r="D43" s="37"/>
      <c r="E43" s="37"/>
      <c r="F43" s="37">
        <v>4.7000210800000009</v>
      </c>
      <c r="G43" s="37">
        <v>2.2533626599999996</v>
      </c>
      <c r="H43" s="37">
        <v>3.4619600100212629</v>
      </c>
      <c r="I43" s="37">
        <v>10.415343750021263</v>
      </c>
      <c r="L43" s="6" t="s">
        <v>39</v>
      </c>
      <c r="M43" s="6" t="s">
        <v>42</v>
      </c>
      <c r="N43" s="6" t="s">
        <v>39</v>
      </c>
      <c r="O43" s="6" t="s">
        <v>271</v>
      </c>
    </row>
    <row r="44" spans="1:15" ht="15" x14ac:dyDescent="0.25">
      <c r="A44" t="s">
        <v>39</v>
      </c>
      <c r="B44" t="s">
        <v>46</v>
      </c>
      <c r="C44" s="6" t="str">
        <f t="shared" si="0"/>
        <v>PC Carigali México</v>
      </c>
      <c r="D44" s="37"/>
      <c r="E44" s="37"/>
      <c r="F44" s="37">
        <v>12.568012959999999</v>
      </c>
      <c r="G44" s="37">
        <v>3.6935268975317417</v>
      </c>
      <c r="H44" s="37">
        <v>72.603476945830678</v>
      </c>
      <c r="I44" s="37">
        <v>88.865016803362423</v>
      </c>
      <c r="L44" s="6" t="s">
        <v>39</v>
      </c>
      <c r="M44" s="6" t="s">
        <v>43</v>
      </c>
      <c r="N44" s="6" t="s">
        <v>39</v>
      </c>
      <c r="O44" s="6" t="s">
        <v>111</v>
      </c>
    </row>
    <row r="45" spans="1:15" ht="15" x14ac:dyDescent="0.25">
      <c r="A45" t="s">
        <v>39</v>
      </c>
      <c r="B45" t="s">
        <v>47</v>
      </c>
      <c r="C45" s="6" t="str">
        <f t="shared" si="0"/>
        <v>Murphy Sur</v>
      </c>
      <c r="D45" s="37"/>
      <c r="E45" s="37"/>
      <c r="F45" s="37">
        <v>1.6314244899999999</v>
      </c>
      <c r="G45" s="37">
        <v>16.304178283071298</v>
      </c>
      <c r="H45" s="37">
        <v>46.004179555326836</v>
      </c>
      <c r="I45" s="37">
        <v>63.939782328398138</v>
      </c>
      <c r="L45" s="6" t="s">
        <v>39</v>
      </c>
      <c r="M45" s="6" t="s">
        <v>44</v>
      </c>
      <c r="N45" s="6" t="s">
        <v>39</v>
      </c>
      <c r="O45" s="6" t="s">
        <v>112</v>
      </c>
    </row>
    <row r="46" spans="1:15" ht="15" x14ac:dyDescent="0.25">
      <c r="A46" t="s">
        <v>50</v>
      </c>
      <c r="B46" t="s">
        <v>57</v>
      </c>
      <c r="C46" s="6" t="str">
        <f t="shared" si="0"/>
        <v>Eni México</v>
      </c>
      <c r="D46" s="37"/>
      <c r="E46" s="37"/>
      <c r="F46" s="37"/>
      <c r="G46" s="37"/>
      <c r="H46" s="37">
        <v>11.844540815559329</v>
      </c>
      <c r="I46" s="37">
        <v>11.844540815559329</v>
      </c>
      <c r="L46" s="6" t="s">
        <v>39</v>
      </c>
      <c r="M46" s="6" t="s">
        <v>45</v>
      </c>
      <c r="N46" s="6" t="s">
        <v>39</v>
      </c>
      <c r="O46" s="6" t="s">
        <v>269</v>
      </c>
    </row>
    <row r="47" spans="1:15" ht="15" x14ac:dyDescent="0.25">
      <c r="A47" t="s">
        <v>50</v>
      </c>
      <c r="B47" t="s">
        <v>51</v>
      </c>
      <c r="C47" s="6" t="str">
        <f t="shared" si="0"/>
        <v>Repsol Exploración México</v>
      </c>
      <c r="D47" s="37"/>
      <c r="E47" s="37"/>
      <c r="F47" s="37"/>
      <c r="G47" s="37">
        <v>4.5349587032142455</v>
      </c>
      <c r="H47" s="37">
        <v>2.0474808657386303</v>
      </c>
      <c r="I47" s="37">
        <v>6.5824395689528759</v>
      </c>
      <c r="L47" s="6" t="s">
        <v>39</v>
      </c>
      <c r="M47" s="6" t="s">
        <v>46</v>
      </c>
      <c r="N47" s="6" t="s">
        <v>39</v>
      </c>
      <c r="O47" s="6" t="s">
        <v>113</v>
      </c>
    </row>
    <row r="48" spans="1:15" ht="15" x14ac:dyDescent="0.25">
      <c r="A48" t="s">
        <v>50</v>
      </c>
      <c r="B48" t="s">
        <v>156</v>
      </c>
      <c r="C48" s="6" t="str">
        <f t="shared" si="0"/>
        <v>Lukoil Upstream México</v>
      </c>
      <c r="D48" s="37"/>
      <c r="E48" s="37"/>
      <c r="F48" s="37"/>
      <c r="G48" s="37"/>
      <c r="H48" s="37">
        <v>0.30989726588845962</v>
      </c>
      <c r="I48" s="37">
        <v>0.30989726588845962</v>
      </c>
      <c r="L48" s="6" t="s">
        <v>39</v>
      </c>
      <c r="M48" s="6" t="s">
        <v>47</v>
      </c>
      <c r="N48" s="6" t="s">
        <v>39</v>
      </c>
      <c r="O48" s="6" t="s">
        <v>114</v>
      </c>
    </row>
    <row r="49" spans="1:15" ht="15" x14ac:dyDescent="0.25">
      <c r="A49" t="s">
        <v>50</v>
      </c>
      <c r="B49" t="s">
        <v>58</v>
      </c>
      <c r="C49" s="6" t="str">
        <f t="shared" si="0"/>
        <v>Eni México</v>
      </c>
      <c r="D49" s="37"/>
      <c r="E49" s="37"/>
      <c r="F49" s="37"/>
      <c r="G49" s="37"/>
      <c r="H49" s="37">
        <v>4.4861010470231815</v>
      </c>
      <c r="I49" s="37">
        <v>4.4861010470231815</v>
      </c>
      <c r="L49" s="6" t="s">
        <v>50</v>
      </c>
      <c r="M49" s="6" t="s">
        <v>57</v>
      </c>
      <c r="N49" s="6" t="s">
        <v>50</v>
      </c>
      <c r="O49" s="6" t="s">
        <v>115</v>
      </c>
    </row>
    <row r="50" spans="1:15" ht="15" x14ac:dyDescent="0.25">
      <c r="A50" t="s">
        <v>50</v>
      </c>
      <c r="B50" t="s">
        <v>52</v>
      </c>
      <c r="C50" s="6" t="str">
        <f t="shared" si="0"/>
        <v>Total E&amp;P México</v>
      </c>
      <c r="D50" s="37"/>
      <c r="E50" s="37"/>
      <c r="F50" s="37">
        <v>0.62762179000000007</v>
      </c>
      <c r="G50" s="37">
        <v>5.134085414238843</v>
      </c>
      <c r="H50" s="37">
        <v>5.7320482783860802</v>
      </c>
      <c r="I50" s="37">
        <v>11.493755482624923</v>
      </c>
      <c r="L50" s="6" t="s">
        <v>50</v>
      </c>
      <c r="M50" s="6" t="s">
        <v>51</v>
      </c>
      <c r="N50" s="6" t="s">
        <v>50</v>
      </c>
      <c r="O50" s="6" t="s">
        <v>167</v>
      </c>
    </row>
    <row r="51" spans="1:15" ht="15" x14ac:dyDescent="0.25">
      <c r="A51" t="s">
        <v>50</v>
      </c>
      <c r="B51" t="s">
        <v>59</v>
      </c>
      <c r="C51" s="6" t="str">
        <f t="shared" si="0"/>
        <v>Pemex Exploración y Producción</v>
      </c>
      <c r="D51" s="37"/>
      <c r="E51" s="37"/>
      <c r="F51" s="37"/>
      <c r="G51" s="37">
        <v>3.4234251969290239E-2</v>
      </c>
      <c r="H51" s="37"/>
      <c r="I51" s="37">
        <v>3.4234251969290239E-2</v>
      </c>
      <c r="L51" s="6" t="s">
        <v>50</v>
      </c>
      <c r="M51" s="6" t="s">
        <v>156</v>
      </c>
      <c r="N51" s="6" t="s">
        <v>50</v>
      </c>
      <c r="O51" s="6" t="s">
        <v>157</v>
      </c>
    </row>
    <row r="52" spans="1:15" ht="15" x14ac:dyDescent="0.25">
      <c r="A52" t="s">
        <v>50</v>
      </c>
      <c r="B52" t="s">
        <v>60</v>
      </c>
      <c r="C52" s="6" t="str">
        <f t="shared" si="0"/>
        <v>PC Carigali México Operations</v>
      </c>
      <c r="D52" s="37"/>
      <c r="E52" s="37"/>
      <c r="F52" s="37">
        <v>5.0923450000000002E-2</v>
      </c>
      <c r="G52" s="37">
        <v>1.2528465590439892</v>
      </c>
      <c r="H52" s="37">
        <v>1.777362186589619</v>
      </c>
      <c r="I52" s="37">
        <v>3.0811321956336082</v>
      </c>
      <c r="L52" s="6" t="s">
        <v>50</v>
      </c>
      <c r="M52" s="6" t="s">
        <v>58</v>
      </c>
      <c r="N52" s="6" t="s">
        <v>50</v>
      </c>
      <c r="O52" s="6" t="s">
        <v>115</v>
      </c>
    </row>
    <row r="53" spans="1:15" ht="15" x14ac:dyDescent="0.25">
      <c r="A53" t="s">
        <v>50</v>
      </c>
      <c r="B53" t="s">
        <v>61</v>
      </c>
      <c r="C53" s="6" t="str">
        <f t="shared" si="0"/>
        <v>Eni México</v>
      </c>
      <c r="D53" s="37"/>
      <c r="E53" s="37"/>
      <c r="F53" s="37"/>
      <c r="G53" s="37"/>
      <c r="H53" s="37">
        <v>11.861476703240925</v>
      </c>
      <c r="I53" s="37">
        <v>11.861476703240925</v>
      </c>
      <c r="L53" s="6" t="s">
        <v>50</v>
      </c>
      <c r="M53" s="6" t="s">
        <v>52</v>
      </c>
      <c r="N53" s="6" t="s">
        <v>50</v>
      </c>
      <c r="O53" s="6" t="s">
        <v>117</v>
      </c>
    </row>
    <row r="54" spans="1:15" ht="15" x14ac:dyDescent="0.25">
      <c r="A54" t="s">
        <v>50</v>
      </c>
      <c r="B54" t="s">
        <v>62</v>
      </c>
      <c r="C54" s="6" t="str">
        <f t="shared" si="0"/>
        <v>Pemex Exploración y Producción</v>
      </c>
      <c r="D54" s="37"/>
      <c r="E54" s="37"/>
      <c r="F54" s="37"/>
      <c r="G54" s="37">
        <v>2.7832954013468258E-2</v>
      </c>
      <c r="H54" s="37"/>
      <c r="I54" s="37">
        <v>2.7832954013468258E-2</v>
      </c>
      <c r="L54" s="6" t="s">
        <v>50</v>
      </c>
      <c r="M54" s="6" t="s">
        <v>59</v>
      </c>
      <c r="N54" s="6" t="s">
        <v>50</v>
      </c>
      <c r="O54" s="6" t="s">
        <v>82</v>
      </c>
    </row>
    <row r="55" spans="1:15" ht="15" x14ac:dyDescent="0.25">
      <c r="A55" t="s">
        <v>50</v>
      </c>
      <c r="B55" t="s">
        <v>80</v>
      </c>
      <c r="C55" s="6" t="str">
        <f t="shared" si="0"/>
        <v>Capricorn Energy México</v>
      </c>
      <c r="D55" s="37"/>
      <c r="E55" s="37"/>
      <c r="F55" s="37">
        <v>0.60605980000000004</v>
      </c>
      <c r="G55" s="37">
        <v>12.511966526733065</v>
      </c>
      <c r="H55" s="37">
        <v>26.444293106833335</v>
      </c>
      <c r="I55" s="37">
        <v>39.562319433566401</v>
      </c>
      <c r="L55" s="6" t="s">
        <v>50</v>
      </c>
      <c r="M55" s="6" t="s">
        <v>60</v>
      </c>
      <c r="N55" s="6" t="s">
        <v>50</v>
      </c>
      <c r="O55" s="6" t="s">
        <v>272</v>
      </c>
    </row>
    <row r="56" spans="1:15" ht="15" x14ac:dyDescent="0.25">
      <c r="A56" t="s">
        <v>77</v>
      </c>
      <c r="B56" t="s">
        <v>130</v>
      </c>
      <c r="C56" s="6" t="str">
        <f t="shared" si="0"/>
        <v>Pantera Exploración y Producción 2.2</v>
      </c>
      <c r="D56" s="37"/>
      <c r="E56" s="37"/>
      <c r="F56" s="37"/>
      <c r="G56" s="37">
        <v>8.7884593735339536E-2</v>
      </c>
      <c r="H56" s="37">
        <v>0.15595006896194141</v>
      </c>
      <c r="I56" s="37">
        <v>0.24383466269728094</v>
      </c>
      <c r="L56" s="6" t="s">
        <v>50</v>
      </c>
      <c r="M56" s="6" t="s">
        <v>61</v>
      </c>
      <c r="N56" s="6" t="s">
        <v>50</v>
      </c>
      <c r="O56" s="6" t="s">
        <v>115</v>
      </c>
    </row>
    <row r="57" spans="1:15" ht="15" x14ac:dyDescent="0.25">
      <c r="A57" t="s">
        <v>77</v>
      </c>
      <c r="B57" t="s">
        <v>63</v>
      </c>
      <c r="C57" s="6" t="str">
        <f t="shared" si="0"/>
        <v>Pantera Exploración y Producción 2.2</v>
      </c>
      <c r="D57" s="37"/>
      <c r="E57" s="37"/>
      <c r="F57" s="37"/>
      <c r="G57" s="37"/>
      <c r="H57" s="37">
        <v>0.16537759304524657</v>
      </c>
      <c r="I57" s="37">
        <v>0.16537759304524657</v>
      </c>
      <c r="L57" s="6" t="s">
        <v>50</v>
      </c>
      <c r="M57" s="6" t="s">
        <v>62</v>
      </c>
      <c r="N57" s="6" t="s">
        <v>50</v>
      </c>
      <c r="O57" s="6" t="s">
        <v>82</v>
      </c>
    </row>
    <row r="58" spans="1:15" ht="15" x14ac:dyDescent="0.25">
      <c r="A58" t="s">
        <v>77</v>
      </c>
      <c r="B58" t="s">
        <v>64</v>
      </c>
      <c r="C58" s="6" t="str">
        <f t="shared" si="0"/>
        <v>Pantera Exploración y Producción 2.2</v>
      </c>
      <c r="D58" s="37"/>
      <c r="E58" s="37"/>
      <c r="F58" s="37"/>
      <c r="G58" s="37"/>
      <c r="H58" s="37">
        <v>0.1376674600114946</v>
      </c>
      <c r="I58" s="37">
        <v>0.1376674600114946</v>
      </c>
      <c r="L58" s="6" t="s">
        <v>50</v>
      </c>
      <c r="M58" s="6" t="s">
        <v>80</v>
      </c>
      <c r="N58" s="6" t="s">
        <v>50</v>
      </c>
      <c r="O58" s="6" t="s">
        <v>189</v>
      </c>
    </row>
    <row r="59" spans="1:15" ht="15" x14ac:dyDescent="0.25">
      <c r="A59" t="s">
        <v>77</v>
      </c>
      <c r="B59" t="s">
        <v>65</v>
      </c>
      <c r="C59" s="6" t="str">
        <f t="shared" si="0"/>
        <v>Pantera Exploración y Producción 2.2</v>
      </c>
      <c r="D59" s="37"/>
      <c r="E59" s="37"/>
      <c r="F59" s="37"/>
      <c r="G59" s="37">
        <v>0.12073929790680414</v>
      </c>
      <c r="H59" s="37">
        <v>4.5815281120907263E-2</v>
      </c>
      <c r="I59" s="37">
        <v>0.1665545790277114</v>
      </c>
      <c r="L59" s="6" t="s">
        <v>77</v>
      </c>
      <c r="M59" s="6" t="s">
        <v>158</v>
      </c>
      <c r="N59" s="6" t="s">
        <v>77</v>
      </c>
      <c r="O59" s="6" t="s">
        <v>121</v>
      </c>
    </row>
    <row r="60" spans="1:15" ht="15" x14ac:dyDescent="0.25">
      <c r="A60" t="s">
        <v>77</v>
      </c>
      <c r="B60" t="s">
        <v>131</v>
      </c>
      <c r="C60" s="6" t="str">
        <f t="shared" si="0"/>
        <v>Pantera Exploración y Producción 2.2</v>
      </c>
      <c r="D60" s="37"/>
      <c r="E60" s="37"/>
      <c r="F60" s="37"/>
      <c r="G60" s="37">
        <v>0.12574622772130364</v>
      </c>
      <c r="H60" s="37">
        <v>2.2885972920954883E-2</v>
      </c>
      <c r="I60" s="37">
        <v>0.14863220064225852</v>
      </c>
      <c r="L60" s="6" t="s">
        <v>77</v>
      </c>
      <c r="M60" s="6" t="s">
        <v>130</v>
      </c>
      <c r="N60" s="6" t="s">
        <v>77</v>
      </c>
      <c r="O60" s="6" t="s">
        <v>120</v>
      </c>
    </row>
    <row r="61" spans="1:15" ht="15" x14ac:dyDescent="0.25">
      <c r="A61" t="s">
        <v>78</v>
      </c>
      <c r="B61" t="s">
        <v>125</v>
      </c>
      <c r="C61" s="6" t="str">
        <f t="shared" si="0"/>
        <v>Newpek Exploración y Extracción</v>
      </c>
      <c r="D61" s="37"/>
      <c r="E61" s="37"/>
      <c r="F61" s="37"/>
      <c r="G61" s="37">
        <v>0.3548913115028649</v>
      </c>
      <c r="H61" s="37">
        <v>0.39591944166651638</v>
      </c>
      <c r="I61" s="37">
        <v>0.75081075316938128</v>
      </c>
      <c r="L61" s="6" t="s">
        <v>77</v>
      </c>
      <c r="M61" s="6" t="s">
        <v>63</v>
      </c>
      <c r="N61" s="6" t="s">
        <v>77</v>
      </c>
      <c r="O61" s="6" t="s">
        <v>120</v>
      </c>
    </row>
    <row r="62" spans="1:15" ht="15" x14ac:dyDescent="0.25">
      <c r="A62" t="s">
        <v>78</v>
      </c>
      <c r="B62" t="s">
        <v>127</v>
      </c>
      <c r="C62" s="6" t="str">
        <f t="shared" si="0"/>
        <v>Newpek Exploración y Extracción</v>
      </c>
      <c r="D62" s="37"/>
      <c r="E62" s="37"/>
      <c r="F62" s="37"/>
      <c r="G62" s="37">
        <v>0.25104893612011259</v>
      </c>
      <c r="H62" s="37">
        <v>0.119477208171716</v>
      </c>
      <c r="I62" s="37">
        <v>0.37052614429182862</v>
      </c>
      <c r="L62" s="6" t="s">
        <v>77</v>
      </c>
      <c r="M62" s="6" t="s">
        <v>64</v>
      </c>
      <c r="N62" s="6" t="s">
        <v>77</v>
      </c>
      <c r="O62" s="6" t="s">
        <v>120</v>
      </c>
    </row>
    <row r="63" spans="1:15" ht="15" x14ac:dyDescent="0.25">
      <c r="A63" t="s">
        <v>78</v>
      </c>
      <c r="B63" t="s">
        <v>66</v>
      </c>
      <c r="C63" s="6" t="str">
        <f t="shared" si="0"/>
        <v>Iberoamericana de Hidrocarburos CQ, Exploración &amp; Producción de México</v>
      </c>
      <c r="D63" s="37"/>
      <c r="E63" s="37"/>
      <c r="F63" s="37"/>
      <c r="G63" s="37"/>
      <c r="H63" s="37">
        <v>2.9423610626132995E-2</v>
      </c>
      <c r="I63" s="37">
        <v>2.9423610626132995E-2</v>
      </c>
      <c r="L63" s="6" t="s">
        <v>77</v>
      </c>
      <c r="M63" s="6" t="s">
        <v>65</v>
      </c>
      <c r="N63" s="6" t="s">
        <v>77</v>
      </c>
      <c r="O63" s="6" t="s">
        <v>120</v>
      </c>
    </row>
    <row r="64" spans="1:15" ht="15" x14ac:dyDescent="0.25">
      <c r="A64" t="s">
        <v>78</v>
      </c>
      <c r="B64" t="s">
        <v>67</v>
      </c>
      <c r="C64" s="6" t="str">
        <f t="shared" si="0"/>
        <v>Jaguar Exploración y Producción 2.3</v>
      </c>
      <c r="D64" s="37"/>
      <c r="E64" s="37"/>
      <c r="F64" s="37"/>
      <c r="G64" s="37"/>
      <c r="H64" s="37">
        <v>0.13255662004842608</v>
      </c>
      <c r="I64" s="37">
        <v>0.13255662004842608</v>
      </c>
      <c r="L64" s="6" t="s">
        <v>77</v>
      </c>
      <c r="M64" s="6" t="s">
        <v>159</v>
      </c>
      <c r="N64" s="6" t="s">
        <v>77</v>
      </c>
      <c r="O64" s="6" t="s">
        <v>120</v>
      </c>
    </row>
    <row r="65" spans="1:15" ht="15" x14ac:dyDescent="0.25">
      <c r="A65" t="s">
        <v>78</v>
      </c>
      <c r="B65" t="s">
        <v>68</v>
      </c>
      <c r="C65" s="6" t="str">
        <f t="shared" si="0"/>
        <v>Operadora Bloque 12</v>
      </c>
      <c r="D65" s="37"/>
      <c r="E65" s="37"/>
      <c r="F65" s="37"/>
      <c r="G65" s="37">
        <v>4.6345850338498043E-2</v>
      </c>
      <c r="H65" s="37">
        <v>3.4132021404490412E-2</v>
      </c>
      <c r="I65" s="37">
        <v>8.0477871742988455E-2</v>
      </c>
      <c r="L65" s="6" t="s">
        <v>77</v>
      </c>
      <c r="M65" s="6" t="s">
        <v>131</v>
      </c>
      <c r="N65" s="6" t="s">
        <v>77</v>
      </c>
      <c r="O65" s="6" t="s">
        <v>120</v>
      </c>
    </row>
    <row r="66" spans="1:15" ht="15" x14ac:dyDescent="0.25">
      <c r="A66" t="s">
        <v>78</v>
      </c>
      <c r="B66" t="s">
        <v>69</v>
      </c>
      <c r="C66" s="6" t="str">
        <f t="shared" si="0"/>
        <v>Operadora Bloque 13</v>
      </c>
      <c r="D66" s="37"/>
      <c r="E66" s="37"/>
      <c r="F66" s="37"/>
      <c r="G66" s="37">
        <v>4.5176223041831678E-2</v>
      </c>
      <c r="H66" s="37">
        <v>3.5354065989757842E-2</v>
      </c>
      <c r="I66" s="37">
        <v>8.0530289031589514E-2</v>
      </c>
      <c r="L66" s="6" t="s">
        <v>78</v>
      </c>
      <c r="M66" s="6" t="s">
        <v>160</v>
      </c>
      <c r="N66" s="6" t="s">
        <v>78</v>
      </c>
      <c r="O66" s="6" t="s">
        <v>121</v>
      </c>
    </row>
    <row r="67" spans="1:15" ht="15" x14ac:dyDescent="0.25">
      <c r="A67" t="s">
        <v>78</v>
      </c>
      <c r="B67" t="s">
        <v>132</v>
      </c>
      <c r="C67" s="6" t="str">
        <f t="shared" ref="C67:C94" si="1">+VLOOKUP(B67,M:O,3,0)</f>
        <v>Jaguar Exploración y Producción 2.3</v>
      </c>
      <c r="D67" s="37"/>
      <c r="E67" s="37"/>
      <c r="F67" s="37">
        <v>5.9470230000000006E-2</v>
      </c>
      <c r="G67" s="37">
        <v>0.19635542507764706</v>
      </c>
      <c r="H67" s="37">
        <v>1.3355591456148943E-2</v>
      </c>
      <c r="I67" s="37">
        <v>0.26918124653379599</v>
      </c>
      <c r="L67" s="6" t="s">
        <v>78</v>
      </c>
      <c r="M67" s="6" t="s">
        <v>125</v>
      </c>
      <c r="N67" s="6" t="s">
        <v>78</v>
      </c>
      <c r="O67" s="6" t="s">
        <v>126</v>
      </c>
    </row>
    <row r="68" spans="1:15" ht="15" x14ac:dyDescent="0.25">
      <c r="A68" t="s">
        <v>78</v>
      </c>
      <c r="B68" t="s">
        <v>70</v>
      </c>
      <c r="C68" s="6" t="str">
        <f t="shared" si="1"/>
        <v>Jaguar Exploración y Producción 2.3</v>
      </c>
      <c r="D68" s="37"/>
      <c r="E68" s="37"/>
      <c r="F68" s="37">
        <v>1.9324479999999998E-2</v>
      </c>
      <c r="G68" s="37">
        <v>5.8987437724402389E-2</v>
      </c>
      <c r="H68" s="37">
        <v>0.1776950647778259</v>
      </c>
      <c r="I68" s="37">
        <v>0.25600698250222831</v>
      </c>
      <c r="L68" s="6" t="s">
        <v>78</v>
      </c>
      <c r="M68" s="6" t="s">
        <v>127</v>
      </c>
      <c r="N68" s="6" t="s">
        <v>78</v>
      </c>
      <c r="O68" s="6" t="s">
        <v>126</v>
      </c>
    </row>
    <row r="69" spans="1:15" ht="15" x14ac:dyDescent="0.25">
      <c r="A69" t="s">
        <v>78</v>
      </c>
      <c r="B69" t="s">
        <v>164</v>
      </c>
      <c r="C69" s="6" t="str">
        <f t="shared" si="1"/>
        <v>Bloque VC 01</v>
      </c>
      <c r="D69" s="37"/>
      <c r="E69" s="37"/>
      <c r="F69" s="37"/>
      <c r="G69" s="37">
        <v>0.30043015089899699</v>
      </c>
      <c r="H69" s="37">
        <v>5.3169155392387035E-2</v>
      </c>
      <c r="I69" s="37">
        <v>0.35359930629138403</v>
      </c>
      <c r="L69" s="6" t="s">
        <v>78</v>
      </c>
      <c r="M69" s="6" t="s">
        <v>66</v>
      </c>
      <c r="N69" s="6" t="s">
        <v>78</v>
      </c>
      <c r="O69" s="6" t="s">
        <v>121</v>
      </c>
    </row>
    <row r="70" spans="1:15" ht="15" x14ac:dyDescent="0.25">
      <c r="A70" t="s">
        <v>78</v>
      </c>
      <c r="B70" t="s">
        <v>71</v>
      </c>
      <c r="C70" s="6" t="str">
        <f t="shared" si="1"/>
        <v>Jaguar Exploración y Producción 2.3</v>
      </c>
      <c r="D70" s="37"/>
      <c r="E70" s="37"/>
      <c r="F70" s="37"/>
      <c r="G70" s="37"/>
      <c r="H70" s="37">
        <v>0.14320842828169253</v>
      </c>
      <c r="I70" s="37">
        <v>0.14320842828169253</v>
      </c>
      <c r="L70" s="6" t="s">
        <v>78</v>
      </c>
      <c r="M70" s="6" t="s">
        <v>67</v>
      </c>
      <c r="N70" s="6" t="s">
        <v>78</v>
      </c>
      <c r="O70" s="6" t="s">
        <v>122</v>
      </c>
    </row>
    <row r="71" spans="1:15" ht="15" x14ac:dyDescent="0.25">
      <c r="A71" t="s">
        <v>78</v>
      </c>
      <c r="B71" t="s">
        <v>133</v>
      </c>
      <c r="C71" s="6" t="str">
        <f t="shared" si="1"/>
        <v>Jaguar Exploración y Producción 2.3</v>
      </c>
      <c r="D71" s="37"/>
      <c r="E71" s="37"/>
      <c r="F71" s="37">
        <v>1.7439159999999999E-2</v>
      </c>
      <c r="G71" s="37">
        <v>8.8696679315430862E-2</v>
      </c>
      <c r="H71" s="37">
        <v>1.5034706314849549E-2</v>
      </c>
      <c r="I71" s="37">
        <v>0.1211705456302804</v>
      </c>
      <c r="L71" s="6" t="s">
        <v>78</v>
      </c>
      <c r="M71" s="6" t="s">
        <v>161</v>
      </c>
      <c r="N71" s="6" t="s">
        <v>78</v>
      </c>
      <c r="O71" s="6" t="s">
        <v>162</v>
      </c>
    </row>
    <row r="72" spans="1:15" ht="15" x14ac:dyDescent="0.25">
      <c r="A72" t="s">
        <v>146</v>
      </c>
      <c r="B72" t="s">
        <v>166</v>
      </c>
      <c r="C72" s="6" t="str">
        <f t="shared" si="1"/>
        <v>Repsol Exploración México</v>
      </c>
      <c r="D72" s="37"/>
      <c r="E72" s="37"/>
      <c r="F72" s="37"/>
      <c r="G72" s="37">
        <v>1.438130616929568</v>
      </c>
      <c r="H72" s="37">
        <v>9.0967546911603385</v>
      </c>
      <c r="I72" s="37">
        <v>10.534885308089907</v>
      </c>
      <c r="L72" s="6" t="s">
        <v>78</v>
      </c>
      <c r="M72" s="6" t="s">
        <v>163</v>
      </c>
      <c r="N72" s="6" t="s">
        <v>78</v>
      </c>
      <c r="O72" s="6" t="s">
        <v>162</v>
      </c>
    </row>
    <row r="73" spans="1:15" ht="15" x14ac:dyDescent="0.25">
      <c r="A73" t="s">
        <v>146</v>
      </c>
      <c r="B73" t="s">
        <v>134</v>
      </c>
      <c r="C73" s="6" t="str">
        <f t="shared" si="1"/>
        <v>PC Carigali México Operations</v>
      </c>
      <c r="D73" s="37"/>
      <c r="E73" s="37"/>
      <c r="F73" s="37"/>
      <c r="G73" s="37">
        <v>0.2850082407822655</v>
      </c>
      <c r="H73" s="37">
        <v>2.2221582594752167</v>
      </c>
      <c r="I73" s="37">
        <v>2.5071665002574823</v>
      </c>
      <c r="L73" s="6" t="s">
        <v>78</v>
      </c>
      <c r="M73" s="6" t="s">
        <v>68</v>
      </c>
      <c r="N73" s="6" t="s">
        <v>78</v>
      </c>
      <c r="O73" s="6" t="s">
        <v>123</v>
      </c>
    </row>
    <row r="74" spans="1:15" ht="15" x14ac:dyDescent="0.25">
      <c r="A74" t="s">
        <v>146</v>
      </c>
      <c r="B74" t="s">
        <v>168</v>
      </c>
      <c r="C74" s="6" t="str">
        <f t="shared" si="1"/>
        <v>Repsol Exploración México</v>
      </c>
      <c r="D74" s="37"/>
      <c r="E74" s="37"/>
      <c r="F74" s="37"/>
      <c r="G74" s="37">
        <v>0.62427202116025282</v>
      </c>
      <c r="H74" s="37">
        <v>2.7756395735018855</v>
      </c>
      <c r="I74" s="37">
        <v>3.3999115946621385</v>
      </c>
      <c r="L74" s="6" t="s">
        <v>78</v>
      </c>
      <c r="M74" s="6" t="s">
        <v>69</v>
      </c>
      <c r="N74" s="6" t="s">
        <v>78</v>
      </c>
      <c r="O74" s="6" t="s">
        <v>124</v>
      </c>
    </row>
    <row r="75" spans="1:15" ht="15" x14ac:dyDescent="0.25">
      <c r="A75" t="s">
        <v>146</v>
      </c>
      <c r="B75" t="s">
        <v>135</v>
      </c>
      <c r="C75" s="6" t="str">
        <f t="shared" si="1"/>
        <v>Shell Exploración y Extraccion de México</v>
      </c>
      <c r="D75" s="37"/>
      <c r="E75" s="37"/>
      <c r="F75" s="37"/>
      <c r="G75" s="37">
        <v>4.3939360041771298</v>
      </c>
      <c r="H75" s="37">
        <v>11.416492098345977</v>
      </c>
      <c r="I75" s="37">
        <v>15.810428102523106</v>
      </c>
      <c r="L75" s="6" t="s">
        <v>78</v>
      </c>
      <c r="M75" s="6" t="s">
        <v>132</v>
      </c>
      <c r="N75" s="6" t="s">
        <v>78</v>
      </c>
      <c r="O75" s="6" t="s">
        <v>122</v>
      </c>
    </row>
    <row r="76" spans="1:15" ht="15" x14ac:dyDescent="0.25">
      <c r="A76" t="s">
        <v>146</v>
      </c>
      <c r="B76" t="s">
        <v>136</v>
      </c>
      <c r="C76" s="6" t="str">
        <f t="shared" si="1"/>
        <v>Shell Exploración y Extraccion de México</v>
      </c>
      <c r="D76" s="37"/>
      <c r="E76" s="37"/>
      <c r="F76" s="37"/>
      <c r="G76" s="37">
        <v>3.9354675281105846</v>
      </c>
      <c r="H76" s="37">
        <v>13.255511496859185</v>
      </c>
      <c r="I76" s="37">
        <v>17.190979024969771</v>
      </c>
      <c r="L76" s="6" t="s">
        <v>78</v>
      </c>
      <c r="M76" s="6" t="s">
        <v>70</v>
      </c>
      <c r="N76" s="6" t="s">
        <v>78</v>
      </c>
      <c r="O76" s="6" t="s">
        <v>122</v>
      </c>
    </row>
    <row r="77" spans="1:15" ht="15" x14ac:dyDescent="0.25">
      <c r="A77" t="s">
        <v>146</v>
      </c>
      <c r="B77" t="s">
        <v>137</v>
      </c>
      <c r="C77" s="6" t="str">
        <f t="shared" si="1"/>
        <v>Chevron Energía de México</v>
      </c>
      <c r="D77" s="37"/>
      <c r="E77" s="37"/>
      <c r="F77" s="37"/>
      <c r="G77" s="37">
        <v>32.290774668354075</v>
      </c>
      <c r="H77" s="37">
        <v>6.6149081907216623</v>
      </c>
      <c r="I77" s="37">
        <v>38.905682859075739</v>
      </c>
      <c r="L77" s="6" t="s">
        <v>78</v>
      </c>
      <c r="M77" s="6" t="s">
        <v>164</v>
      </c>
      <c r="N77" s="6" t="s">
        <v>78</v>
      </c>
      <c r="O77" s="6" t="s">
        <v>165</v>
      </c>
    </row>
    <row r="78" spans="1:15" ht="15" x14ac:dyDescent="0.25">
      <c r="A78" t="s">
        <v>146</v>
      </c>
      <c r="B78" t="s">
        <v>138</v>
      </c>
      <c r="C78" s="6" t="str">
        <f t="shared" si="1"/>
        <v>Shell Exploración y Extraccion de México</v>
      </c>
      <c r="D78" s="37"/>
      <c r="E78" s="37"/>
      <c r="F78" s="37"/>
      <c r="G78" s="37">
        <v>2.2915872481105848</v>
      </c>
      <c r="H78" s="37">
        <v>6.5671359283459756</v>
      </c>
      <c r="I78" s="37">
        <v>8.8587231764565608</v>
      </c>
      <c r="L78" s="6" t="s">
        <v>78</v>
      </c>
      <c r="M78" s="6" t="s">
        <v>71</v>
      </c>
      <c r="N78" s="6" t="s">
        <v>78</v>
      </c>
      <c r="O78" s="6" t="s">
        <v>122</v>
      </c>
    </row>
    <row r="79" spans="1:15" ht="15" x14ac:dyDescent="0.25">
      <c r="A79" t="s">
        <v>146</v>
      </c>
      <c r="B79" t="s">
        <v>171</v>
      </c>
      <c r="C79" s="6" t="str">
        <f t="shared" si="1"/>
        <v>Eni México</v>
      </c>
      <c r="D79" s="37"/>
      <c r="E79" s="37"/>
      <c r="F79" s="37"/>
      <c r="G79" s="37">
        <v>4.5647500000000001</v>
      </c>
      <c r="H79" s="37">
        <v>13.176036819715508</v>
      </c>
      <c r="I79" s="37">
        <v>17.74078681971551</v>
      </c>
      <c r="L79" s="6" t="s">
        <v>78</v>
      </c>
      <c r="M79" s="6" t="s">
        <v>133</v>
      </c>
      <c r="N79" s="6" t="s">
        <v>78</v>
      </c>
      <c r="O79" s="6" t="s">
        <v>122</v>
      </c>
    </row>
    <row r="80" spans="1:15" ht="15" x14ac:dyDescent="0.25">
      <c r="A80" t="s">
        <v>146</v>
      </c>
      <c r="B80" t="s">
        <v>139</v>
      </c>
      <c r="C80" s="6" t="str">
        <f t="shared" si="1"/>
        <v>PC Carigali México Operations</v>
      </c>
      <c r="D80" s="37"/>
      <c r="E80" s="37"/>
      <c r="F80" s="37"/>
      <c r="G80" s="37">
        <v>1.6089843732497164</v>
      </c>
      <c r="H80" s="37">
        <v>4.0671909435079669</v>
      </c>
      <c r="I80" s="37">
        <v>5.6761753167576838</v>
      </c>
      <c r="L80" s="6" t="s">
        <v>146</v>
      </c>
      <c r="M80" s="6" t="s">
        <v>166</v>
      </c>
      <c r="N80" s="6" t="s">
        <v>146</v>
      </c>
      <c r="O80" s="6" t="s">
        <v>167</v>
      </c>
    </row>
    <row r="81" spans="1:15" ht="15" x14ac:dyDescent="0.25">
      <c r="A81" t="s">
        <v>146</v>
      </c>
      <c r="B81" t="s">
        <v>172</v>
      </c>
      <c r="C81" s="6" t="str">
        <f t="shared" si="1"/>
        <v>PC Carigali México Operations</v>
      </c>
      <c r="D81" s="37"/>
      <c r="E81" s="37"/>
      <c r="F81" s="37"/>
      <c r="G81" s="37">
        <v>0.2347416697309577</v>
      </c>
      <c r="H81" s="37">
        <v>4.1953112365841019</v>
      </c>
      <c r="I81" s="37">
        <v>4.4300529063150593</v>
      </c>
      <c r="L81" s="6" t="s">
        <v>146</v>
      </c>
      <c r="M81" s="6" t="s">
        <v>134</v>
      </c>
      <c r="N81" s="6" t="s">
        <v>146</v>
      </c>
      <c r="O81" s="6" t="s">
        <v>272</v>
      </c>
    </row>
    <row r="82" spans="1:15" ht="15" x14ac:dyDescent="0.25">
      <c r="A82" t="s">
        <v>146</v>
      </c>
      <c r="B82" t="s">
        <v>140</v>
      </c>
      <c r="C82" s="6" t="str">
        <f t="shared" si="1"/>
        <v>Shell Exploración y Extraccion de México</v>
      </c>
      <c r="D82" s="37"/>
      <c r="E82" s="37"/>
      <c r="F82" s="37"/>
      <c r="G82" s="37">
        <v>6.0577613781105839</v>
      </c>
      <c r="H82" s="37">
        <v>23.440094208920922</v>
      </c>
      <c r="I82" s="37">
        <v>29.497855587031506</v>
      </c>
      <c r="L82" s="6" t="s">
        <v>146</v>
      </c>
      <c r="M82" s="6" t="s">
        <v>168</v>
      </c>
      <c r="N82" s="6" t="s">
        <v>146</v>
      </c>
      <c r="O82" s="6" t="s">
        <v>167</v>
      </c>
    </row>
    <row r="83" spans="1:15" ht="15" x14ac:dyDescent="0.25">
      <c r="A83" t="s">
        <v>146</v>
      </c>
      <c r="B83" t="s">
        <v>173</v>
      </c>
      <c r="C83" s="6" t="str">
        <f t="shared" si="1"/>
        <v>Repsol Exploración México</v>
      </c>
      <c r="D83" s="37"/>
      <c r="E83" s="37"/>
      <c r="F83" s="37"/>
      <c r="G83" s="37">
        <v>1.9449561348464603</v>
      </c>
      <c r="H83" s="37">
        <v>10.31107361151099</v>
      </c>
      <c r="I83" s="37">
        <v>12.25602974635745</v>
      </c>
      <c r="L83" s="6" t="s">
        <v>146</v>
      </c>
      <c r="M83" s="6" t="s">
        <v>169</v>
      </c>
      <c r="N83" s="6" t="s">
        <v>146</v>
      </c>
      <c r="O83" s="6" t="s">
        <v>82</v>
      </c>
    </row>
    <row r="84" spans="1:15" ht="15" x14ac:dyDescent="0.25">
      <c r="A84" t="s">
        <v>146</v>
      </c>
      <c r="B84" t="s">
        <v>141</v>
      </c>
      <c r="C84" s="6" t="str">
        <f t="shared" si="1"/>
        <v>Shell Exploración y Extraccion de México</v>
      </c>
      <c r="D84" s="37"/>
      <c r="E84" s="37"/>
      <c r="F84" s="37"/>
      <c r="G84" s="37">
        <v>0.74643072811058475</v>
      </c>
      <c r="H84" s="37">
        <v>8.0622021035259319</v>
      </c>
      <c r="I84" s="37">
        <v>8.8086328316365172</v>
      </c>
      <c r="L84" s="6" t="s">
        <v>146</v>
      </c>
      <c r="M84" s="6" t="s">
        <v>135</v>
      </c>
      <c r="N84" s="6" t="s">
        <v>146</v>
      </c>
      <c r="O84" s="6" t="s">
        <v>274</v>
      </c>
    </row>
    <row r="85" spans="1:15" ht="15" x14ac:dyDescent="0.25">
      <c r="A85" t="s">
        <v>146</v>
      </c>
      <c r="B85" t="s">
        <v>142</v>
      </c>
      <c r="C85" s="6" t="str">
        <f t="shared" si="1"/>
        <v>Shell Exploración y Extraccion de México</v>
      </c>
      <c r="D85" s="37"/>
      <c r="E85" s="37"/>
      <c r="F85" s="37"/>
      <c r="G85" s="37">
        <v>0.54742587811058474</v>
      </c>
      <c r="H85" s="37">
        <v>6.8819774284843263</v>
      </c>
      <c r="I85" s="37">
        <v>7.429403306594911</v>
      </c>
      <c r="L85" s="6" t="s">
        <v>146</v>
      </c>
      <c r="M85" s="6" t="s">
        <v>136</v>
      </c>
      <c r="N85" s="6" t="s">
        <v>146</v>
      </c>
      <c r="O85" s="6" t="s">
        <v>274</v>
      </c>
    </row>
    <row r="86" spans="1:15" ht="15" x14ac:dyDescent="0.25">
      <c r="A86" t="s">
        <v>146</v>
      </c>
      <c r="B86" t="s">
        <v>143</v>
      </c>
      <c r="C86" s="6" t="str">
        <f t="shared" si="1"/>
        <v>Shell Exploración y Extraccion de México</v>
      </c>
      <c r="D86" s="37"/>
      <c r="E86" s="37"/>
      <c r="F86" s="37"/>
      <c r="G86" s="37">
        <v>0.9806336181105848</v>
      </c>
      <c r="H86" s="37">
        <v>8.4603647031131253</v>
      </c>
      <c r="I86" s="37">
        <v>9.4409983212237094</v>
      </c>
      <c r="L86" s="6" t="s">
        <v>146</v>
      </c>
      <c r="M86" s="6" t="s">
        <v>137</v>
      </c>
      <c r="N86" s="6" t="s">
        <v>146</v>
      </c>
      <c r="O86" s="6" t="s">
        <v>111</v>
      </c>
    </row>
    <row r="87" spans="1:15" ht="15" x14ac:dyDescent="0.25">
      <c r="A87" t="s">
        <v>146</v>
      </c>
      <c r="B87" t="s">
        <v>144</v>
      </c>
      <c r="C87" s="6" t="str">
        <f t="shared" si="1"/>
        <v>Shell Exploración y Extraccion de México</v>
      </c>
      <c r="D87" s="37"/>
      <c r="E87" s="37"/>
      <c r="F87" s="37"/>
      <c r="G87" s="37">
        <v>0.78332308811058482</v>
      </c>
      <c r="H87" s="37">
        <v>7.7231535433895013</v>
      </c>
      <c r="I87" s="37">
        <v>8.5064766315000853</v>
      </c>
      <c r="L87" s="6" t="s">
        <v>146</v>
      </c>
      <c r="M87" s="6" t="s">
        <v>138</v>
      </c>
      <c r="N87" s="6" t="s">
        <v>146</v>
      </c>
      <c r="O87" s="6" t="s">
        <v>274</v>
      </c>
    </row>
    <row r="88" spans="1:15" ht="15" x14ac:dyDescent="0.25">
      <c r="A88" t="s">
        <v>146</v>
      </c>
      <c r="B88" t="s">
        <v>145</v>
      </c>
      <c r="C88" s="6" t="str">
        <f t="shared" si="1"/>
        <v>Shell Exploración y Extraccion de México</v>
      </c>
      <c r="D88" s="37"/>
      <c r="E88" s="37"/>
      <c r="F88" s="37"/>
      <c r="G88" s="37">
        <v>0.91423243811058486</v>
      </c>
      <c r="H88" s="37">
        <v>9.1966893131131258</v>
      </c>
      <c r="I88" s="37">
        <v>10.11092175122371</v>
      </c>
      <c r="L88" s="6" t="s">
        <v>146</v>
      </c>
      <c r="M88" s="6" t="s">
        <v>171</v>
      </c>
      <c r="N88" s="6" t="s">
        <v>146</v>
      </c>
      <c r="O88" s="6" t="s">
        <v>115</v>
      </c>
    </row>
    <row r="89" spans="1:15" ht="15" x14ac:dyDescent="0.25">
      <c r="A89" t="s">
        <v>252</v>
      </c>
      <c r="B89" t="s">
        <v>175</v>
      </c>
      <c r="C89" s="6" t="str">
        <f t="shared" si="1"/>
        <v>Premier Oil Exploration and Production México</v>
      </c>
      <c r="D89" s="37"/>
      <c r="E89" s="37"/>
      <c r="F89" s="37"/>
      <c r="G89" s="37"/>
      <c r="H89" s="37">
        <v>0.13324176264110441</v>
      </c>
      <c r="I89" s="37">
        <v>0.13324176264110441</v>
      </c>
      <c r="L89" s="6" t="s">
        <v>146</v>
      </c>
      <c r="M89" s="6" t="s">
        <v>139</v>
      </c>
      <c r="N89" s="6" t="s">
        <v>146</v>
      </c>
      <c r="O89" s="6" t="s">
        <v>272</v>
      </c>
    </row>
    <row r="90" spans="1:15" ht="15" x14ac:dyDescent="0.25">
      <c r="A90" t="s">
        <v>252</v>
      </c>
      <c r="B90" t="s">
        <v>177</v>
      </c>
      <c r="C90" s="6" t="str">
        <f t="shared" si="1"/>
        <v>Premier Oil Exploration and Production México</v>
      </c>
      <c r="D90" s="37"/>
      <c r="E90" s="37"/>
      <c r="F90" s="37"/>
      <c r="G90" s="37"/>
      <c r="H90" s="37">
        <v>7.0093812641104397E-2</v>
      </c>
      <c r="I90" s="37">
        <v>7.0093812641104397E-2</v>
      </c>
      <c r="L90" s="6" t="s">
        <v>146</v>
      </c>
      <c r="M90" s="6" t="s">
        <v>172</v>
      </c>
      <c r="N90" s="6" t="s">
        <v>146</v>
      </c>
      <c r="O90" s="6" t="s">
        <v>272</v>
      </c>
    </row>
    <row r="91" spans="1:15" ht="15" x14ac:dyDescent="0.25">
      <c r="A91" t="s">
        <v>252</v>
      </c>
      <c r="B91" t="s">
        <v>181</v>
      </c>
      <c r="C91" s="6" t="str">
        <f t="shared" si="1"/>
        <v>Hokchi Energy</v>
      </c>
      <c r="D91" s="37"/>
      <c r="E91" s="37"/>
      <c r="F91" s="37"/>
      <c r="G91" s="37">
        <v>1.6470945642200712</v>
      </c>
      <c r="H91" s="37">
        <v>30.365014214024356</v>
      </c>
      <c r="I91" s="37">
        <v>32.012108778244425</v>
      </c>
      <c r="L91" s="6" t="s">
        <v>146</v>
      </c>
      <c r="M91" s="6" t="s">
        <v>140</v>
      </c>
      <c r="N91" s="6" t="s">
        <v>146</v>
      </c>
      <c r="O91" s="6" t="s">
        <v>274</v>
      </c>
    </row>
    <row r="92" spans="1:15" ht="15" x14ac:dyDescent="0.25">
      <c r="A92" t="s">
        <v>252</v>
      </c>
      <c r="B92" t="s">
        <v>184</v>
      </c>
      <c r="C92" s="6" t="str">
        <f t="shared" si="1"/>
        <v>Eni México</v>
      </c>
      <c r="D92" s="37"/>
      <c r="E92" s="37"/>
      <c r="F92" s="37"/>
      <c r="G92" s="37">
        <v>0.89775000000000005</v>
      </c>
      <c r="H92" s="37">
        <v>8.3509051608066027</v>
      </c>
      <c r="I92" s="37">
        <v>9.248655160806603</v>
      </c>
      <c r="L92" s="6" t="s">
        <v>146</v>
      </c>
      <c r="M92" s="6" t="s">
        <v>173</v>
      </c>
      <c r="N92" s="6" t="s">
        <v>146</v>
      </c>
      <c r="O92" s="6" t="s">
        <v>167</v>
      </c>
    </row>
    <row r="93" spans="1:15" ht="15" x14ac:dyDescent="0.25">
      <c r="A93" t="s">
        <v>252</v>
      </c>
      <c r="B93" t="s">
        <v>186</v>
      </c>
      <c r="C93" s="6" t="str">
        <f t="shared" si="1"/>
        <v>BP Exploration México</v>
      </c>
      <c r="D93" s="37"/>
      <c r="E93" s="37"/>
      <c r="F93" s="37"/>
      <c r="G93" s="37">
        <v>1.8286343754692531</v>
      </c>
      <c r="H93" s="37">
        <v>3.4761358087591692</v>
      </c>
      <c r="I93" s="37">
        <v>5.3047701842284223</v>
      </c>
      <c r="L93" s="6" t="s">
        <v>146</v>
      </c>
      <c r="M93" s="6" t="s">
        <v>141</v>
      </c>
      <c r="N93" s="6" t="s">
        <v>146</v>
      </c>
      <c r="O93" s="6" t="s">
        <v>274</v>
      </c>
    </row>
    <row r="94" spans="1:15" ht="15" x14ac:dyDescent="0.25">
      <c r="A94" t="s">
        <v>252</v>
      </c>
      <c r="B94" t="s">
        <v>188</v>
      </c>
      <c r="C94" s="6" t="str">
        <f t="shared" si="1"/>
        <v>Capricorn Energy México</v>
      </c>
      <c r="D94" s="37"/>
      <c r="E94" s="37"/>
      <c r="F94" s="37"/>
      <c r="G94" s="37"/>
      <c r="H94" s="37">
        <v>6.9333329999999999E-2</v>
      </c>
      <c r="I94" s="37">
        <v>6.9333329999999999E-2</v>
      </c>
      <c r="L94" s="6" t="s">
        <v>146</v>
      </c>
      <c r="M94" s="6" t="s">
        <v>142</v>
      </c>
      <c r="N94" s="6" t="s">
        <v>146</v>
      </c>
      <c r="O94" s="6" t="s">
        <v>274</v>
      </c>
    </row>
    <row r="95" spans="1:15" x14ac:dyDescent="0.2">
      <c r="L95" s="6" t="s">
        <v>146</v>
      </c>
      <c r="M95" s="6" t="s">
        <v>143</v>
      </c>
      <c r="N95" s="6" t="s">
        <v>146</v>
      </c>
      <c r="O95" s="6" t="s">
        <v>274</v>
      </c>
    </row>
    <row r="96" spans="1:15" x14ac:dyDescent="0.2">
      <c r="L96" s="6" t="s">
        <v>146</v>
      </c>
      <c r="M96" s="6" t="s">
        <v>174</v>
      </c>
      <c r="N96" s="6" t="s">
        <v>146</v>
      </c>
      <c r="O96" s="6" t="s">
        <v>82</v>
      </c>
    </row>
    <row r="97" spans="12:15" x14ac:dyDescent="0.2">
      <c r="L97" s="6" t="s">
        <v>146</v>
      </c>
      <c r="M97" s="6" t="s">
        <v>144</v>
      </c>
      <c r="N97" s="6" t="s">
        <v>146</v>
      </c>
      <c r="O97" s="6" t="s">
        <v>274</v>
      </c>
    </row>
    <row r="98" spans="12:15" x14ac:dyDescent="0.2">
      <c r="L98" s="6" t="s">
        <v>146</v>
      </c>
      <c r="M98" s="6" t="s">
        <v>145</v>
      </c>
      <c r="N98" s="6" t="s">
        <v>146</v>
      </c>
      <c r="O98" s="6" t="s">
        <v>274</v>
      </c>
    </row>
    <row r="99" spans="12:15" x14ac:dyDescent="0.2">
      <c r="L99" s="6" t="s">
        <v>252</v>
      </c>
      <c r="M99" s="6" t="s">
        <v>175</v>
      </c>
      <c r="N99" s="6" t="s">
        <v>252</v>
      </c>
      <c r="O99" s="6" t="s">
        <v>273</v>
      </c>
    </row>
    <row r="100" spans="12:15" x14ac:dyDescent="0.2">
      <c r="L100" s="6" t="s">
        <v>252</v>
      </c>
      <c r="M100" s="6" t="s">
        <v>177</v>
      </c>
      <c r="N100" s="6" t="s">
        <v>252</v>
      </c>
      <c r="O100" s="6" t="s">
        <v>273</v>
      </c>
    </row>
    <row r="101" spans="12:15" x14ac:dyDescent="0.2">
      <c r="L101" s="6" t="s">
        <v>252</v>
      </c>
      <c r="M101" s="6" t="s">
        <v>178</v>
      </c>
      <c r="N101" s="6" t="s">
        <v>252</v>
      </c>
      <c r="O101" s="6" t="s">
        <v>117</v>
      </c>
    </row>
    <row r="102" spans="12:15" x14ac:dyDescent="0.2">
      <c r="L102" s="6" t="s">
        <v>252</v>
      </c>
      <c r="M102" s="6" t="s">
        <v>179</v>
      </c>
      <c r="N102" s="6" t="s">
        <v>252</v>
      </c>
      <c r="O102" s="6" t="s">
        <v>82</v>
      </c>
    </row>
    <row r="103" spans="12:15" x14ac:dyDescent="0.2">
      <c r="L103" s="6" t="s">
        <v>252</v>
      </c>
      <c r="M103" s="6" t="s">
        <v>180</v>
      </c>
      <c r="N103" s="6" t="s">
        <v>252</v>
      </c>
      <c r="O103" s="6" t="s">
        <v>151</v>
      </c>
    </row>
    <row r="104" spans="12:15" x14ac:dyDescent="0.2">
      <c r="L104" s="6" t="s">
        <v>252</v>
      </c>
      <c r="M104" s="6" t="s">
        <v>181</v>
      </c>
      <c r="N104" s="6" t="s">
        <v>252</v>
      </c>
      <c r="O104" s="6" t="s">
        <v>85</v>
      </c>
    </row>
    <row r="105" spans="12:15" x14ac:dyDescent="0.2">
      <c r="L105" s="6" t="s">
        <v>252</v>
      </c>
      <c r="M105" s="6" t="s">
        <v>182</v>
      </c>
      <c r="N105" s="6" t="s">
        <v>252</v>
      </c>
      <c r="O105" s="6" t="s">
        <v>167</v>
      </c>
    </row>
    <row r="106" spans="12:15" x14ac:dyDescent="0.2">
      <c r="L106" s="6" t="s">
        <v>252</v>
      </c>
      <c r="M106" s="6" t="s">
        <v>183</v>
      </c>
      <c r="N106" s="6" t="s">
        <v>252</v>
      </c>
      <c r="O106" s="6" t="s">
        <v>167</v>
      </c>
    </row>
    <row r="107" spans="12:15" x14ac:dyDescent="0.2">
      <c r="L107" s="6" t="s">
        <v>252</v>
      </c>
      <c r="M107" s="6" t="s">
        <v>184</v>
      </c>
      <c r="N107" s="6" t="s">
        <v>252</v>
      </c>
      <c r="O107" s="6" t="s">
        <v>115</v>
      </c>
    </row>
    <row r="108" spans="12:15" x14ac:dyDescent="0.2">
      <c r="L108" s="6" t="s">
        <v>252</v>
      </c>
      <c r="M108" s="6" t="s">
        <v>185</v>
      </c>
      <c r="N108" s="6" t="s">
        <v>252</v>
      </c>
      <c r="O108" s="6" t="s">
        <v>82</v>
      </c>
    </row>
    <row r="109" spans="12:15" x14ac:dyDescent="0.2">
      <c r="L109" s="6" t="s">
        <v>252</v>
      </c>
      <c r="M109" s="6" t="s">
        <v>186</v>
      </c>
      <c r="N109" s="6" t="s">
        <v>252</v>
      </c>
      <c r="O109" s="6" t="s">
        <v>270</v>
      </c>
    </row>
    <row r="110" spans="12:15" x14ac:dyDescent="0.2">
      <c r="L110" s="6" t="s">
        <v>252</v>
      </c>
      <c r="M110" s="6" t="s">
        <v>187</v>
      </c>
      <c r="N110" s="6" t="s">
        <v>252</v>
      </c>
      <c r="O110" s="6" t="s">
        <v>274</v>
      </c>
    </row>
    <row r="111" spans="12:15" x14ac:dyDescent="0.2">
      <c r="L111" s="6" t="s">
        <v>252</v>
      </c>
      <c r="M111" s="6" t="s">
        <v>188</v>
      </c>
      <c r="N111" s="6" t="s">
        <v>252</v>
      </c>
      <c r="O111" s="6" t="s">
        <v>189</v>
      </c>
    </row>
    <row r="112" spans="12:15" x14ac:dyDescent="0.2">
      <c r="L112" s="6" t="s">
        <v>252</v>
      </c>
      <c r="M112" s="6" t="s">
        <v>190</v>
      </c>
      <c r="N112" s="6" t="s">
        <v>252</v>
      </c>
      <c r="O112" s="6" t="s">
        <v>151</v>
      </c>
    </row>
    <row r="113" spans="12:15" x14ac:dyDescent="0.2">
      <c r="L113" s="6" t="s">
        <v>252</v>
      </c>
      <c r="M113" s="6" t="s">
        <v>191</v>
      </c>
      <c r="N113" s="6" t="s">
        <v>252</v>
      </c>
      <c r="O113" s="6" t="s">
        <v>151</v>
      </c>
    </row>
    <row r="114" spans="12:15" x14ac:dyDescent="0.2">
      <c r="L114" s="6" t="s">
        <v>252</v>
      </c>
      <c r="M114" s="6" t="s">
        <v>192</v>
      </c>
      <c r="N114" s="6" t="s">
        <v>252</v>
      </c>
      <c r="O114" s="6" t="s">
        <v>82</v>
      </c>
    </row>
  </sheetData>
  <autoFilter ref="A1:I94" xr:uid="{D915F32E-0587-4536-A76D-AD057E31EBE3}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Inversiones</vt:lpstr>
      <vt:lpstr>Detalle inversiones por mes</vt:lpstr>
      <vt:lpstr>gráfico</vt:lpstr>
      <vt:lpstr>din anual</vt:lpstr>
      <vt:lpstr>anual</vt:lpstr>
      <vt:lpstr>Inversiones!Print_Area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Prospectiva y Analisis</dc:creator>
  <cp:lastModifiedBy>Pablo Gerardo Velázquez Villa</cp:lastModifiedBy>
  <cp:lastPrinted>2020-01-06T19:03:11Z</cp:lastPrinted>
  <dcterms:created xsi:type="dcterms:W3CDTF">2019-02-08T16:44:41Z</dcterms:created>
  <dcterms:modified xsi:type="dcterms:W3CDTF">2020-02-05T19:51:39Z</dcterms:modified>
</cp:coreProperties>
</file>