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M:\dgime\Reportes\Inv_Inversiones en Información\2020_01\"/>
    </mc:Choice>
  </mc:AlternateContent>
  <xr:revisionPtr revIDLastSave="0" documentId="13_ncr:1_{95B061B1-E38D-4C34-966F-47D118724853}" xr6:coauthVersionLast="44" xr6:coauthVersionMax="44" xr10:uidLastSave="{00000000-0000-0000-0000-000000000000}"/>
  <bookViews>
    <workbookView xWindow="20370" yWindow="-10170" windowWidth="51840" windowHeight="21240" activeTab="2" xr2:uid="{00000000-000D-0000-FFFF-FFFF00000000}"/>
  </bookViews>
  <sheets>
    <sheet name="Reporte" sheetId="2" r:id="rId1"/>
    <sheet name="Inversiones en información" sheetId="3" r:id="rId2"/>
    <sheet name="Ingresos al CNIH" sheetId="4" r:id="rId3"/>
  </sheets>
  <definedNames>
    <definedName name="_xlnm.Print_Area" localSheetId="0">Reporte!$A$1:$O$106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0" i="4" l="1"/>
  <c r="G40" i="4"/>
  <c r="I40" i="4" s="1"/>
  <c r="F40" i="4"/>
  <c r="E40" i="4"/>
  <c r="D40" i="4"/>
  <c r="C40" i="4"/>
  <c r="H39" i="4"/>
  <c r="G39" i="4"/>
  <c r="F39" i="4"/>
  <c r="I39" i="4" s="1"/>
  <c r="E39" i="4"/>
  <c r="D39" i="4"/>
  <c r="C39" i="4"/>
  <c r="H38" i="4"/>
  <c r="G38" i="4"/>
  <c r="F38" i="4"/>
  <c r="E38" i="4"/>
  <c r="I38" i="4" s="1"/>
  <c r="D38" i="4"/>
  <c r="C38" i="4"/>
  <c r="H37" i="4"/>
  <c r="G37" i="4"/>
  <c r="F37" i="4"/>
  <c r="E37" i="4"/>
  <c r="D37" i="4"/>
  <c r="I37" i="4" s="1"/>
  <c r="C37" i="4"/>
  <c r="H36" i="4"/>
  <c r="G36" i="4"/>
  <c r="F36" i="4"/>
  <c r="E36" i="4"/>
  <c r="D36" i="4"/>
  <c r="C36" i="4"/>
  <c r="I36" i="4" s="1"/>
  <c r="H35" i="4"/>
  <c r="G35" i="4"/>
  <c r="F35" i="4"/>
  <c r="E35" i="4"/>
  <c r="D35" i="4"/>
  <c r="C35" i="4"/>
  <c r="I35" i="4" s="1"/>
  <c r="I34" i="4"/>
  <c r="H34" i="4"/>
  <c r="G34" i="4"/>
  <c r="F34" i="4"/>
  <c r="E34" i="4"/>
  <c r="D34" i="4"/>
  <c r="C34" i="4"/>
  <c r="H33" i="4"/>
  <c r="I33" i="4" s="1"/>
  <c r="G33" i="4"/>
  <c r="F33" i="4"/>
  <c r="E33" i="4"/>
  <c r="D33" i="4"/>
  <c r="C33" i="4"/>
  <c r="H32" i="4"/>
  <c r="G32" i="4"/>
  <c r="I32" i="4" s="1"/>
  <c r="F32" i="4"/>
  <c r="E32" i="4"/>
  <c r="D32" i="4"/>
  <c r="C32" i="4"/>
  <c r="H31" i="4"/>
  <c r="I54" i="3" s="1"/>
  <c r="G31" i="4"/>
  <c r="H54" i="3" s="1"/>
  <c r="H55" i="3" s="1"/>
  <c r="F31" i="4"/>
  <c r="G54" i="3" s="1"/>
  <c r="E31" i="4"/>
  <c r="D31" i="4"/>
  <c r="C31" i="4"/>
  <c r="D54" i="3" s="1"/>
  <c r="H30" i="4"/>
  <c r="G30" i="4"/>
  <c r="F30" i="4"/>
  <c r="E30" i="4"/>
  <c r="I30" i="4" s="1"/>
  <c r="C54" i="4" s="1"/>
  <c r="D30" i="4"/>
  <c r="C30" i="4"/>
  <c r="H29" i="4"/>
  <c r="G29" i="4"/>
  <c r="F29" i="4"/>
  <c r="E29" i="4"/>
  <c r="D29" i="4"/>
  <c r="I29" i="4" s="1"/>
  <c r="C53" i="4" s="1"/>
  <c r="C29" i="4"/>
  <c r="H28" i="4"/>
  <c r="G28" i="4"/>
  <c r="F28" i="4"/>
  <c r="E28" i="4"/>
  <c r="D28" i="4"/>
  <c r="C28" i="4"/>
  <c r="I28" i="4" s="1"/>
  <c r="C52" i="4" s="1"/>
  <c r="H27" i="4"/>
  <c r="G27" i="4"/>
  <c r="F27" i="4"/>
  <c r="E27" i="4"/>
  <c r="D27" i="4"/>
  <c r="C27" i="4"/>
  <c r="I27" i="4" s="1"/>
  <c r="C51" i="4" s="1"/>
  <c r="I26" i="4"/>
  <c r="J53" i="3" s="1"/>
  <c r="H26" i="4"/>
  <c r="G26" i="4"/>
  <c r="F26" i="4"/>
  <c r="E26" i="4"/>
  <c r="D26" i="4"/>
  <c r="C26" i="4"/>
  <c r="D53" i="3" s="1"/>
  <c r="H20" i="4"/>
  <c r="H41" i="4" s="1"/>
  <c r="I7" i="3" s="1"/>
  <c r="G20" i="4"/>
  <c r="G41" i="4" s="1"/>
  <c r="H7" i="3" s="1"/>
  <c r="F20" i="4"/>
  <c r="F41" i="4" s="1"/>
  <c r="G7" i="3" s="1"/>
  <c r="E20" i="4"/>
  <c r="E41" i="4" s="1"/>
  <c r="F7" i="3" s="1"/>
  <c r="D20" i="4"/>
  <c r="D41" i="4" s="1"/>
  <c r="E7" i="3" s="1"/>
  <c r="C20" i="4"/>
  <c r="C41" i="4" s="1"/>
  <c r="I19" i="4"/>
  <c r="I18" i="4"/>
  <c r="I17" i="4"/>
  <c r="I16" i="4"/>
  <c r="I15" i="4"/>
  <c r="I14" i="4"/>
  <c r="I13" i="4"/>
  <c r="I12" i="4"/>
  <c r="I11" i="4"/>
  <c r="I10" i="4"/>
  <c r="I9" i="4"/>
  <c r="I8" i="4"/>
  <c r="I7" i="4"/>
  <c r="I6" i="4"/>
  <c r="I5" i="4"/>
  <c r="F54" i="3"/>
  <c r="F55" i="3" s="1"/>
  <c r="E54" i="3"/>
  <c r="I53" i="3"/>
  <c r="H53" i="3"/>
  <c r="G53" i="3"/>
  <c r="F53" i="3"/>
  <c r="E53" i="3"/>
  <c r="I46" i="3"/>
  <c r="I6" i="3" s="1"/>
  <c r="H46" i="3"/>
  <c r="H6" i="3" s="1"/>
  <c r="G46" i="3"/>
  <c r="G6" i="3" s="1"/>
  <c r="F46" i="3"/>
  <c r="F6" i="3" s="1"/>
  <c r="E46" i="3"/>
  <c r="E6" i="3" s="1"/>
  <c r="D46" i="3"/>
  <c r="J45" i="3"/>
  <c r="J44" i="3"/>
  <c r="J43" i="3"/>
  <c r="J42" i="3"/>
  <c r="H41" i="3"/>
  <c r="G41" i="3"/>
  <c r="F41" i="3"/>
  <c r="E41" i="3"/>
  <c r="D41" i="3"/>
  <c r="J40" i="3"/>
  <c r="J39" i="3"/>
  <c r="J38" i="3"/>
  <c r="J37" i="3"/>
  <c r="J36" i="3"/>
  <c r="J35" i="3"/>
  <c r="J34" i="3"/>
  <c r="J33" i="3"/>
  <c r="I32" i="3"/>
  <c r="H32" i="3"/>
  <c r="G32" i="3"/>
  <c r="F32" i="3"/>
  <c r="E32" i="3"/>
  <c r="D32" i="3"/>
  <c r="I31" i="3"/>
  <c r="H31" i="3"/>
  <c r="G31" i="3"/>
  <c r="F31" i="3"/>
  <c r="E31" i="3"/>
  <c r="D31" i="3"/>
  <c r="J30" i="3"/>
  <c r="H29" i="3"/>
  <c r="G29" i="3"/>
  <c r="F29" i="3"/>
  <c r="E29" i="3"/>
  <c r="D29" i="3"/>
  <c r="J29" i="3" s="1"/>
  <c r="J28" i="3"/>
  <c r="I27" i="3"/>
  <c r="H27" i="3"/>
  <c r="G27" i="3"/>
  <c r="G26" i="3" s="1"/>
  <c r="F27" i="3"/>
  <c r="F26" i="3" s="1"/>
  <c r="E27" i="3"/>
  <c r="D27" i="3"/>
  <c r="I26" i="3"/>
  <c r="J25" i="3"/>
  <c r="J24" i="3"/>
  <c r="J23" i="3"/>
  <c r="J22" i="3"/>
  <c r="H21" i="3"/>
  <c r="G21" i="3"/>
  <c r="F21" i="3"/>
  <c r="E21" i="3"/>
  <c r="D21" i="3"/>
  <c r="J20" i="3"/>
  <c r="J19" i="3"/>
  <c r="J18" i="3"/>
  <c r="J17" i="3"/>
  <c r="H16" i="3"/>
  <c r="G16" i="3"/>
  <c r="F16" i="3"/>
  <c r="E16" i="3"/>
  <c r="D16" i="3"/>
  <c r="I15" i="3"/>
  <c r="H15" i="3"/>
  <c r="G15" i="3"/>
  <c r="F15" i="3"/>
  <c r="E15" i="3"/>
  <c r="D15" i="3"/>
  <c r="I55" i="3" l="1"/>
  <c r="J41" i="3"/>
  <c r="D55" i="3"/>
  <c r="J21" i="3"/>
  <c r="G55" i="3"/>
  <c r="E8" i="3"/>
  <c r="E55" i="3"/>
  <c r="J27" i="3"/>
  <c r="J16" i="3"/>
  <c r="J15" i="3"/>
  <c r="E26" i="3"/>
  <c r="J46" i="3"/>
  <c r="J6" i="3" s="1"/>
  <c r="H26" i="3"/>
  <c r="J32" i="3"/>
  <c r="J31" i="3"/>
  <c r="F8" i="3"/>
  <c r="G8" i="3"/>
  <c r="H8" i="3"/>
  <c r="D7" i="3"/>
  <c r="I41" i="4"/>
  <c r="J7" i="3" s="1"/>
  <c r="I8" i="3"/>
  <c r="I20" i="4"/>
  <c r="D6" i="3"/>
  <c r="D26" i="3"/>
  <c r="I31" i="4"/>
  <c r="J8" i="3" l="1"/>
  <c r="J26" i="3"/>
  <c r="C55" i="4"/>
  <c r="C56" i="4" s="1"/>
  <c r="J54" i="3"/>
  <c r="J55" i="3" s="1"/>
  <c r="D8" i="3"/>
</calcChain>
</file>

<file path=xl/sharedStrings.xml><?xml version="1.0" encoding="utf-8"?>
<sst xmlns="http://schemas.openxmlformats.org/spreadsheetml/2006/main" count="117" uniqueCount="70">
  <si>
    <t>En desarrollo</t>
  </si>
  <si>
    <t>Con adquisición</t>
  </si>
  <si>
    <t>Sísmica 3D</t>
  </si>
  <si>
    <t>Sin adquisición</t>
  </si>
  <si>
    <t>Sísmica 2D</t>
  </si>
  <si>
    <t>Por iniciar</t>
  </si>
  <si>
    <t>Terminó</t>
  </si>
  <si>
    <t>Geoquímico</t>
  </si>
  <si>
    <t>Total general</t>
  </si>
  <si>
    <t>Reprocesamiento</t>
  </si>
  <si>
    <t>Estudios</t>
  </si>
  <si>
    <t>Total</t>
  </si>
  <si>
    <t>Inversiones en información</t>
  </si>
  <si>
    <t>Inversión (millones de dólares)</t>
  </si>
  <si>
    <t>El mapa muestra una estimación de los diferentes niveles de inversión estimados por área en estudios sísmicos asociados de las Autorizaciones de Reconocimiento y Exploración Superficial.</t>
  </si>
  <si>
    <t>Estatus estudio ARES/Tecnología</t>
  </si>
  <si>
    <t>Datos áreas contractuales</t>
  </si>
  <si>
    <t>Datos geofísicos</t>
  </si>
  <si>
    <t>Datos sísmicos</t>
  </si>
  <si>
    <t>Por disposición de caja de núcleo en la mesa</t>
  </si>
  <si>
    <t>Por toma de imagen digital de alta resolución de lámina delgada</t>
  </si>
  <si>
    <t>Información digital</t>
  </si>
  <si>
    <t>Información de muestras físicas</t>
  </si>
  <si>
    <t>Tipo/Concepto</t>
  </si>
  <si>
    <t>Ingresos al CNIH</t>
  </si>
  <si>
    <t>Información digital*</t>
  </si>
  <si>
    <t>* La clasificación de información es con fines ilustrativos.</t>
  </si>
  <si>
    <t>(millones de dólares)</t>
  </si>
  <si>
    <t>Fuente: Comisión Nacional de Hidrocarburos. Considera los estudios de Autorizaciones de Reconocimiento y Exploración Superficial (ARES). Sistema de pagos electrónicos e5.</t>
  </si>
  <si>
    <t>Inversiones de ARES</t>
  </si>
  <si>
    <t>Ingresos del CNIH</t>
  </si>
  <si>
    <t>Concepto</t>
  </si>
  <si>
    <t>Millones de dólares</t>
  </si>
  <si>
    <t>Inversiones de Autorizaciones para el Reconocimiento y Exploración Superficial (ARES)</t>
  </si>
  <si>
    <t>Datos de pozos</t>
  </si>
  <si>
    <t>Muestras físicas</t>
  </si>
  <si>
    <t>Ingresos del Centro Nacional de Información de Hidrocarburos (CNIH)</t>
  </si>
  <si>
    <t>Tipo de cambio (pesos/dólar)</t>
  </si>
  <si>
    <t>Ejercicio</t>
  </si>
  <si>
    <r>
      <rPr>
        <vertAlign val="superscript"/>
        <sz val="10"/>
        <color theme="1"/>
        <rFont val="Open Sans"/>
        <family val="2"/>
      </rPr>
      <t>1/</t>
    </r>
    <r>
      <rPr>
        <sz val="10"/>
        <color theme="1"/>
        <rFont val="Open Sans"/>
        <family val="2"/>
      </rPr>
      <t xml:space="preserve"> El monto de aprovechamientos fue reexpresado en dólares utilizando el tipo de cambio para solventar obligaciones denominadas en dólares de los EE.UU.A., pagaderas en la República Mexicana promedio observado, publicado por Banco de México.</t>
    </r>
  </si>
  <si>
    <r>
      <rPr>
        <vertAlign val="superscript"/>
        <sz val="10"/>
        <color theme="1"/>
        <rFont val="Open Sans"/>
        <family val="2"/>
      </rPr>
      <t>1/</t>
    </r>
    <r>
      <rPr>
        <sz val="10"/>
        <color theme="1"/>
        <rFont val="Open Sans"/>
        <family val="2"/>
      </rPr>
      <t xml:space="preserve"> El monto de inversiones de Autorizaciones para el Reconocimiento y Exploración Superficial (ARES) y de ingresos al CNIH por aprovechamientos fueron reexpresado en dólares utilizando el tipo de cambio para solventar obligaciones denominadas en dólares de los EE.UU.A., pagaderas en la República Mexicana promedio observado, publicado por Banco de México.</t>
    </r>
  </si>
  <si>
    <t>Fuente: Comisión Nacional de Hidrocarburos. Considera los estudios de Autorizaciones de Reconocimiento y Exploración Superficial (ARES) y los ingresos del CNIH por aprovechamientos del sistema de pagos electrónicos e5.</t>
  </si>
  <si>
    <r>
      <t>Inversiones en información</t>
    </r>
    <r>
      <rPr>
        <b/>
        <vertAlign val="superscript"/>
        <sz val="18"/>
        <color theme="1"/>
        <rFont val="Open Sans"/>
        <family val="2"/>
      </rPr>
      <t>1</t>
    </r>
  </si>
  <si>
    <r>
      <rPr>
        <vertAlign val="superscript"/>
        <sz val="11"/>
        <color theme="1"/>
        <rFont val="Open Sans"/>
        <family val="2"/>
      </rPr>
      <t>1/</t>
    </r>
    <r>
      <rPr>
        <sz val="11"/>
        <color theme="1"/>
        <rFont val="Open Sans"/>
        <family val="2"/>
      </rPr>
      <t xml:space="preserve"> El monto de inversiones de Autorizaciones para el Reconocimiento y Exploración Superficial (ARES) y de ingresos al CNIH por aprovechamientos fueron reexpresado en dólares utilizando el tipo de cambio para solventar obligaciones denominadas en dólares de los EE.UU.A., pagaderas en la República Mexicana promedio observado, publicado por Banco de México.</t>
    </r>
  </si>
  <si>
    <r>
      <t>Mapa con estimado de Inversión</t>
    </r>
    <r>
      <rPr>
        <b/>
        <vertAlign val="superscript"/>
        <sz val="16"/>
        <rFont val="Open Sans"/>
        <family val="2"/>
      </rPr>
      <t>2</t>
    </r>
  </si>
  <si>
    <r>
      <rPr>
        <vertAlign val="superscript"/>
        <sz val="11"/>
        <color theme="1"/>
        <rFont val="Open Sans"/>
        <family val="2"/>
      </rPr>
      <t>2/</t>
    </r>
    <r>
      <rPr>
        <sz val="11"/>
        <color theme="1"/>
        <rFont val="Open Sans"/>
        <family val="2"/>
      </rPr>
      <t xml:space="preserve"> El mapa muestra una estimación de los diferentes niveles de inversión estimados por área en estudios sísmicos asociados de las Autorizaciones de Reconocimiento y Exploración Superficial. Metodología. Se utilizó una malla de referencia con áreas cuadradas de aproximadamente 40 km2, con esta malla se midieron los kilómetros de los estudios de sísmica 2D y los kilómetros cuadrados de los estudios de sísmica 3D correspondientes a cada uno de los cuadrados. Los kilómetros de cada uno de los cuadrados, se multiplicaron por la inversión por unidad de cada estudio (Inversión total del estudio entre los kilómetros o kilómetros cuadrados del estudio). Una vez calculada la inversión por cada uno de los cuadrados se asignaron rangos de inversiones a fin de mostrar los diferentes niveles de inversión. Para mayor información consultar: https://cnh.gob.mx/informacion/mapas-ares?tab=5597</t>
    </r>
  </si>
  <si>
    <t/>
  </si>
  <si>
    <t>Por el uso de mesa de rodillos o módulo de consulta</t>
  </si>
  <si>
    <t>Por uso de microscopio estereoscópico o petrográfico</t>
  </si>
  <si>
    <t>Por la toma y envío de fotografías con microscopio</t>
  </si>
  <si>
    <t>Por disposición de láminas delgadas</t>
  </si>
  <si>
    <t>Por disposición o préstamo de muestras de canal</t>
  </si>
  <si>
    <t>Por disposición, corte y préstamo de tapones y almohadilla de núcleos</t>
  </si>
  <si>
    <t>Por elaboración y préstamo de lámina delgada</t>
  </si>
  <si>
    <t>Gavimetría y magnetometría</t>
  </si>
  <si>
    <t>Sísmica 3D NAZ</t>
  </si>
  <si>
    <t>Sísmica 3D OBC</t>
  </si>
  <si>
    <t>Sísmica 3D WAZ</t>
  </si>
  <si>
    <t>Aeromagnetometría</t>
  </si>
  <si>
    <t>Análisis geológico</t>
  </si>
  <si>
    <t>Batimetría</t>
  </si>
  <si>
    <t>Electromagnético</t>
  </si>
  <si>
    <t>Sin adquisición, Pozos</t>
  </si>
  <si>
    <r>
      <t>Ingresos al CNIH</t>
    </r>
    <r>
      <rPr>
        <b/>
        <vertAlign val="superscript"/>
        <sz val="14"/>
        <color theme="1"/>
        <rFont val="Open Sans"/>
        <family val="2"/>
      </rPr>
      <t>/1</t>
    </r>
    <r>
      <rPr>
        <b/>
        <sz val="14"/>
        <color theme="1"/>
        <rFont val="Open Sans"/>
        <family val="2"/>
      </rPr>
      <t xml:space="preserve"> (MMusd)</t>
    </r>
  </si>
  <si>
    <t>*MMusd: millones de dólares</t>
  </si>
  <si>
    <t>Fuente: CNH. Aprovechamientos registrados en el sistema de pagos electrónicos e5 al corte enero 2020, corresponde al monto efectivamente pagado en pesos mexicanos.</t>
  </si>
  <si>
    <t>31 de Enero de 2020</t>
  </si>
  <si>
    <t>Enero 2020</t>
  </si>
  <si>
    <t>Inversión (MMusd)</t>
  </si>
  <si>
    <t>31 de enero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</si>
</sst>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alibri"/>
      <family val="2"/>
      <scheme val="minor"/>
    </font>
    <font>
      <sz val="11"/>
      <color theme="1"/>
      <name val="Soberana"/>
    </font>
    <font>
      <sz val="11"/>
      <color theme="1"/>
      <name val="Open Sans"/>
      <family val="2"/>
    </font>
    <font>
      <b/>
      <sz val="11"/>
      <color theme="0"/>
      <name val="Open Sans"/>
      <family val="2"/>
    </font>
    <font>
      <b/>
      <sz val="11"/>
      <color theme="1"/>
      <name val="Open Sans"/>
      <family val="2"/>
    </font>
    <font>
      <sz val="12"/>
      <color theme="1"/>
      <name val="Open Sans"/>
      <family val="2"/>
    </font>
    <font>
      <b/>
      <sz val="12"/>
      <color theme="1"/>
      <name val="Open Sans"/>
      <family val="2"/>
    </font>
    <font>
      <b/>
      <sz val="18"/>
      <color theme="1"/>
      <name val="Open Sans"/>
      <family val="2"/>
    </font>
    <font>
      <b/>
      <sz val="14"/>
      <color theme="1"/>
      <name val="Open Sans"/>
      <family val="2"/>
    </font>
    <font>
      <sz val="9"/>
      <color rgb="FF545454"/>
      <name val="Open Sans"/>
      <family val="2"/>
    </font>
    <font>
      <sz val="10"/>
      <color theme="1"/>
      <name val="Open Sans"/>
      <family val="2"/>
    </font>
    <font>
      <sz val="11"/>
      <color theme="0"/>
      <name val="Calibri"/>
      <family val="2"/>
      <scheme val="minor"/>
    </font>
    <font>
      <sz val="10"/>
      <name val="Arial"/>
      <family val="2"/>
    </font>
    <font>
      <sz val="11"/>
      <color theme="0"/>
      <name val="Open Sans"/>
      <family val="2"/>
    </font>
    <font>
      <b/>
      <sz val="16"/>
      <color theme="1"/>
      <name val="Open Sans"/>
      <family val="2"/>
    </font>
    <font>
      <b/>
      <sz val="11"/>
      <color theme="1" tint="0.34998626667073579"/>
      <name val="Open Sans"/>
      <family val="2"/>
    </font>
    <font>
      <sz val="9"/>
      <color theme="1"/>
      <name val="Open Sans"/>
      <family val="2"/>
    </font>
    <font>
      <sz val="9"/>
      <color theme="1" tint="0.34998626667073579"/>
      <name val="Open Sans"/>
      <family val="2"/>
    </font>
    <font>
      <vertAlign val="superscript"/>
      <sz val="10"/>
      <color theme="1"/>
      <name val="Open Sans"/>
      <family val="2"/>
    </font>
    <font>
      <b/>
      <vertAlign val="superscript"/>
      <sz val="18"/>
      <color theme="1"/>
      <name val="Open Sans"/>
      <family val="2"/>
    </font>
    <font>
      <vertAlign val="superscript"/>
      <sz val="11"/>
      <color theme="1"/>
      <name val="Open Sans"/>
      <family val="2"/>
    </font>
    <font>
      <sz val="11"/>
      <name val="Calibri"/>
      <family val="2"/>
      <scheme val="minor"/>
    </font>
    <font>
      <sz val="11"/>
      <name val="Soberana"/>
    </font>
    <font>
      <b/>
      <sz val="16"/>
      <name val="Open Sans"/>
      <family val="2"/>
    </font>
    <font>
      <b/>
      <vertAlign val="superscript"/>
      <sz val="16"/>
      <name val="Open Sans"/>
      <family val="2"/>
    </font>
    <font>
      <b/>
      <vertAlign val="superscript"/>
      <sz val="14"/>
      <color theme="1"/>
      <name val="Open Sans"/>
      <family val="2"/>
    </font>
    <font>
      <sz val="11"/>
      <color rgb="FFFF0000"/>
      <name val="Open Sans"/>
      <family val="2"/>
    </font>
    <font>
      <sz val="11"/>
      <color rgb="FFC00000"/>
      <name val="Calibri"/>
      <family val="2"/>
      <scheme val="minor"/>
    </font>
    <font>
      <sz val="11"/>
      <color rgb="FFC00000"/>
      <name val="Open Sans"/>
      <family val="2"/>
    </font>
    <font>
      <sz val="11"/>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621132"/>
        <bgColor indexed="64"/>
      </patternFill>
    </fill>
    <fill>
      <patternFill patternType="solid">
        <fgColor rgb="FF92D050"/>
        <bgColor indexed="64"/>
      </patternFill>
    </fill>
    <fill>
      <patternFill patternType="solid">
        <fgColor theme="9" tint="0.79995117038483843"/>
        <bgColor indexed="64"/>
      </patternFill>
    </fill>
    <fill>
      <patternFill patternType="solid">
        <fgColor theme="6" tint="-0.49995422223578601"/>
        <bgColor indexed="64"/>
      </patternFill>
    </fill>
  </fills>
  <borders count="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medium">
        <color indexed="64"/>
      </right>
      <top/>
      <bottom/>
      <diagonal/>
    </border>
  </borders>
  <cellStyleXfs count="2">
    <xf numFmtId="0" fontId="0" fillId="0" borderId="0"/>
    <xf numFmtId="0" fontId="12" fillId="0" borderId="0"/>
  </cellStyleXfs>
  <cellXfs count="160">
    <xf numFmtId="0" fontId="0" fillId="0" borderId="0" xfId="0"/>
    <xf numFmtId="3" fontId="0" fillId="0" borderId="0" xfId="0" applyNumberFormat="1"/>
    <xf numFmtId="0" fontId="0" fillId="2" borderId="0" xfId="0" applyFill="1"/>
    <xf numFmtId="0" fontId="1" fillId="2" borderId="0" xfId="0" applyFont="1" applyFill="1"/>
    <xf numFmtId="0" fontId="1" fillId="0" borderId="0" xfId="0" applyFont="1"/>
    <xf numFmtId="0" fontId="2" fillId="0" borderId="0" xfId="0" applyFont="1"/>
    <xf numFmtId="0" fontId="2" fillId="2" borderId="0" xfId="0" applyFont="1" applyFill="1"/>
    <xf numFmtId="0" fontId="2" fillId="0" borderId="4" xfId="0" applyFont="1" applyBorder="1"/>
    <xf numFmtId="0" fontId="2" fillId="0" borderId="5" xfId="0" applyFont="1" applyBorder="1"/>
    <xf numFmtId="0" fontId="4" fillId="0" borderId="13"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4" fillId="0" borderId="14" xfId="0" applyNumberFormat="1" applyFont="1" applyBorder="1" applyAlignment="1">
      <alignment horizontal="center" vertical="center" wrapText="1"/>
    </xf>
    <xf numFmtId="0" fontId="2" fillId="0" borderId="1" xfId="0" applyFont="1" applyBorder="1"/>
    <xf numFmtId="3" fontId="2" fillId="2" borderId="0" xfId="0" applyNumberFormat="1" applyFont="1" applyFill="1"/>
    <xf numFmtId="4" fontId="2" fillId="2" borderId="21" xfId="0" quotePrefix="1" applyNumberFormat="1" applyFont="1" applyFill="1" applyBorder="1" applyAlignment="1">
      <alignment horizontal="center"/>
    </xf>
    <xf numFmtId="0" fontId="2" fillId="2" borderId="22" xfId="0" quotePrefix="1" applyFont="1" applyFill="1" applyBorder="1" applyAlignment="1">
      <alignment horizontal="center"/>
    </xf>
    <xf numFmtId="0" fontId="2" fillId="2" borderId="26" xfId="0" quotePrefix="1" applyFont="1" applyFill="1" applyBorder="1" applyAlignment="1">
      <alignment horizontal="center"/>
    </xf>
    <xf numFmtId="0" fontId="10" fillId="2" borderId="0" xfId="0" quotePrefix="1" applyFont="1" applyFill="1" applyAlignment="1">
      <alignment horizontal="left"/>
    </xf>
    <xf numFmtId="0" fontId="2" fillId="0" borderId="22" xfId="0" applyFont="1" applyBorder="1" applyAlignment="1">
      <alignment horizontal="left" indent="1"/>
    </xf>
    <xf numFmtId="3" fontId="2" fillId="0" borderId="17" xfId="0" applyNumberFormat="1" applyFont="1" applyBorder="1"/>
    <xf numFmtId="3" fontId="2" fillId="0" borderId="23" xfId="0" applyNumberFormat="1" applyFont="1" applyBorder="1"/>
    <xf numFmtId="0" fontId="2" fillId="0" borderId="24" xfId="0" applyFont="1" applyBorder="1" applyAlignment="1">
      <alignment horizontal="left" indent="1"/>
    </xf>
    <xf numFmtId="3" fontId="2" fillId="0" borderId="16" xfId="0" applyNumberFormat="1" applyFont="1" applyBorder="1"/>
    <xf numFmtId="3" fontId="2" fillId="0" borderId="25" xfId="0" applyNumberFormat="1" applyFont="1" applyBorder="1"/>
    <xf numFmtId="0" fontId="2" fillId="0" borderId="26" xfId="0" applyFont="1" applyBorder="1" applyAlignment="1">
      <alignment horizontal="left" indent="1"/>
    </xf>
    <xf numFmtId="3" fontId="2" fillId="0" borderId="21" xfId="0" applyNumberFormat="1" applyFont="1" applyBorder="1"/>
    <xf numFmtId="3" fontId="2" fillId="0" borderId="27" xfId="0" applyNumberFormat="1" applyFont="1" applyBorder="1"/>
    <xf numFmtId="0" fontId="3" fillId="2" borderId="0" xfId="0" applyFont="1" applyFill="1" applyBorder="1"/>
    <xf numFmtId="0" fontId="2" fillId="2" borderId="0" xfId="0" applyFont="1" applyFill="1" applyBorder="1"/>
    <xf numFmtId="3" fontId="2" fillId="2" borderId="0" xfId="0" applyNumberFormat="1" applyFont="1" applyFill="1" applyBorder="1"/>
    <xf numFmtId="0" fontId="4" fillId="4" borderId="18" xfId="0" quotePrefix="1" applyFont="1" applyFill="1" applyBorder="1" applyAlignment="1">
      <alignment horizontal="center"/>
    </xf>
    <xf numFmtId="4" fontId="4" fillId="4" borderId="19" xfId="0" quotePrefix="1" applyNumberFormat="1" applyFont="1" applyFill="1" applyBorder="1" applyAlignment="1">
      <alignment horizontal="center"/>
    </xf>
    <xf numFmtId="4" fontId="4" fillId="4" borderId="20" xfId="0" quotePrefix="1" applyNumberFormat="1" applyFont="1" applyFill="1" applyBorder="1" applyAlignment="1">
      <alignment horizontal="center"/>
    </xf>
    <xf numFmtId="0" fontId="3" fillId="4" borderId="12" xfId="0" applyFont="1" applyFill="1" applyBorder="1" applyAlignment="1">
      <alignment horizontal="center" vertical="center" wrapText="1"/>
    </xf>
    <xf numFmtId="0" fontId="4" fillId="4" borderId="12" xfId="0" applyFont="1" applyFill="1" applyBorder="1"/>
    <xf numFmtId="0" fontId="4" fillId="5" borderId="4" xfId="0" applyFont="1" applyFill="1" applyBorder="1"/>
    <xf numFmtId="0" fontId="4" fillId="5" borderId="5" xfId="0" applyFont="1" applyFill="1" applyBorder="1"/>
    <xf numFmtId="0" fontId="15" fillId="5" borderId="18" xfId="0" applyFont="1" applyFill="1" applyBorder="1"/>
    <xf numFmtId="3" fontId="15" fillId="5" borderId="19" xfId="0" applyNumberFormat="1" applyFont="1" applyFill="1" applyBorder="1"/>
    <xf numFmtId="3" fontId="15" fillId="5" borderId="20" xfId="0" applyNumberFormat="1" applyFont="1" applyFill="1" applyBorder="1"/>
    <xf numFmtId="0" fontId="15" fillId="4" borderId="18" xfId="0" applyFont="1" applyFill="1" applyBorder="1"/>
    <xf numFmtId="3" fontId="15" fillId="4" borderId="19" xfId="0" applyNumberFormat="1" applyFont="1" applyFill="1" applyBorder="1"/>
    <xf numFmtId="3" fontId="15" fillId="4" borderId="20" xfId="0" applyNumberFormat="1" applyFont="1" applyFill="1" applyBorder="1"/>
    <xf numFmtId="0" fontId="13" fillId="2" borderId="0" xfId="0" applyFont="1" applyFill="1" applyBorder="1" applyAlignment="1">
      <alignment horizontal="left" indent="1"/>
    </xf>
    <xf numFmtId="3" fontId="13" fillId="2" borderId="0" xfId="0" applyNumberFormat="1" applyFont="1" applyFill="1" applyBorder="1"/>
    <xf numFmtId="0" fontId="11" fillId="2" borderId="0" xfId="0" applyFont="1" applyFill="1"/>
    <xf numFmtId="3" fontId="11" fillId="2" borderId="0" xfId="0" applyNumberFormat="1" applyFont="1" applyFill="1"/>
    <xf numFmtId="0" fontId="3" fillId="6" borderId="18" xfId="0" quotePrefix="1" applyFont="1" applyFill="1" applyBorder="1" applyAlignment="1">
      <alignment horizontal="center"/>
    </xf>
    <xf numFmtId="0" fontId="3" fillId="6" borderId="19" xfId="0" applyNumberFormat="1" applyFont="1" applyFill="1" applyBorder="1" applyAlignment="1">
      <alignment horizontal="center" vertical="center" wrapText="1"/>
    </xf>
    <xf numFmtId="0" fontId="3" fillId="6" borderId="20" xfId="0" applyNumberFormat="1"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8" xfId="0" applyFont="1" applyFill="1" applyBorder="1"/>
    <xf numFmtId="0" fontId="3" fillId="6" borderId="19" xfId="0" applyNumberFormat="1" applyFont="1" applyFill="1" applyBorder="1"/>
    <xf numFmtId="0" fontId="3" fillId="6" borderId="20" xfId="0" applyNumberFormat="1" applyFont="1" applyFill="1" applyBorder="1"/>
    <xf numFmtId="0" fontId="16" fillId="2" borderId="0" xfId="0" applyFont="1" applyFill="1"/>
    <xf numFmtId="0" fontId="17" fillId="2" borderId="0" xfId="0" applyFont="1" applyFill="1"/>
    <xf numFmtId="0" fontId="0" fillId="0" borderId="0" xfId="0" applyFont="1"/>
    <xf numFmtId="3" fontId="0" fillId="0" borderId="0" xfId="0" applyNumberFormat="1" applyFont="1"/>
    <xf numFmtId="0" fontId="2" fillId="2" borderId="16" xfId="0" applyFont="1" applyFill="1" applyBorder="1"/>
    <xf numFmtId="0" fontId="3" fillId="3" borderId="16" xfId="0" applyNumberFormat="1" applyFont="1" applyFill="1" applyBorder="1"/>
    <xf numFmtId="164" fontId="2" fillId="2" borderId="16" xfId="0" applyNumberFormat="1" applyFont="1" applyFill="1" applyBorder="1"/>
    <xf numFmtId="0" fontId="10" fillId="2" borderId="0" xfId="0" applyFont="1" applyFill="1"/>
    <xf numFmtId="3" fontId="10" fillId="2" borderId="0" xfId="0" applyNumberFormat="1" applyFont="1" applyFill="1" applyBorder="1"/>
    <xf numFmtId="3" fontId="10" fillId="2" borderId="0" xfId="0" applyNumberFormat="1" applyFont="1" applyFill="1"/>
    <xf numFmtId="0" fontId="11" fillId="0" borderId="0" xfId="0" applyFont="1"/>
    <xf numFmtId="3" fontId="11" fillId="0" borderId="0" xfId="0" applyNumberFormat="1" applyFont="1"/>
    <xf numFmtId="0" fontId="21" fillId="0" borderId="0" xfId="0" applyFont="1"/>
    <xf numFmtId="0" fontId="21" fillId="2" borderId="0" xfId="0" applyFont="1" applyFill="1"/>
    <xf numFmtId="0" fontId="22" fillId="2" borderId="0" xfId="0" applyFont="1" applyFill="1"/>
    <xf numFmtId="0" fontId="22" fillId="0" borderId="0" xfId="0" applyFont="1"/>
    <xf numFmtId="17" fontId="5" fillId="2" borderId="0" xfId="0" quotePrefix="1" applyNumberFormat="1" applyFont="1" applyFill="1" applyAlignment="1">
      <alignment horizontal="center" vertical="center" wrapText="1"/>
    </xf>
    <xf numFmtId="0" fontId="2" fillId="2" borderId="0" xfId="0" quotePrefix="1" applyFont="1" applyFill="1" applyAlignment="1">
      <alignment horizontal="center"/>
    </xf>
    <xf numFmtId="0" fontId="3" fillId="6" borderId="19" xfId="0" applyNumberFormat="1" applyFont="1" applyFill="1" applyBorder="1" applyAlignment="1">
      <alignment horizontal="right"/>
    </xf>
    <xf numFmtId="0" fontId="3" fillId="6" borderId="20" xfId="0" applyNumberFormat="1" applyFont="1" applyFill="1" applyBorder="1" applyAlignment="1">
      <alignment horizontal="right"/>
    </xf>
    <xf numFmtId="3" fontId="13" fillId="2" borderId="0" xfId="0" applyNumberFormat="1" applyFont="1" applyFill="1"/>
    <xf numFmtId="0" fontId="2" fillId="2" borderId="0" xfId="0" applyFont="1" applyFill="1" applyAlignment="1">
      <alignment horizontal="center"/>
    </xf>
    <xf numFmtId="4" fontId="2" fillId="2" borderId="17" xfId="0" applyNumberFormat="1" applyFont="1" applyFill="1" applyBorder="1" applyAlignment="1">
      <alignment horizontal="center"/>
    </xf>
    <xf numFmtId="4" fontId="2" fillId="2" borderId="23" xfId="0" applyNumberFormat="1" applyFont="1" applyFill="1" applyBorder="1" applyAlignment="1">
      <alignment horizontal="center"/>
    </xf>
    <xf numFmtId="4" fontId="3" fillId="6" borderId="15" xfId="0" applyNumberFormat="1" applyFont="1" applyFill="1" applyBorder="1" applyAlignment="1">
      <alignment horizontal="center" vertical="center" wrapText="1"/>
    </xf>
    <xf numFmtId="4" fontId="3" fillId="6" borderId="13" xfId="0" applyNumberFormat="1" applyFont="1" applyFill="1" applyBorder="1" applyAlignment="1">
      <alignment horizontal="center" vertical="center" wrapText="1"/>
    </xf>
    <xf numFmtId="4" fontId="3" fillId="6" borderId="14" xfId="0" applyNumberFormat="1" applyFont="1" applyFill="1" applyBorder="1" applyAlignment="1">
      <alignment horizontal="center" vertical="center" wrapText="1"/>
    </xf>
    <xf numFmtId="4" fontId="4" fillId="5" borderId="7" xfId="0" applyNumberFormat="1" applyFont="1" applyFill="1" applyBorder="1" applyAlignment="1">
      <alignment horizontal="center"/>
    </xf>
    <xf numFmtId="4" fontId="4" fillId="5" borderId="0" xfId="0" applyNumberFormat="1" applyFont="1" applyFill="1" applyBorder="1" applyAlignment="1">
      <alignment horizontal="center"/>
    </xf>
    <xf numFmtId="4" fontId="4" fillId="5" borderId="8" xfId="0" applyNumberFormat="1" applyFont="1" applyFill="1" applyBorder="1" applyAlignment="1">
      <alignment horizontal="center"/>
    </xf>
    <xf numFmtId="4" fontId="2" fillId="0" borderId="7" xfId="0" applyNumberFormat="1" applyFont="1" applyBorder="1" applyAlignment="1">
      <alignment horizontal="center"/>
    </xf>
    <xf numFmtId="4" fontId="2" fillId="0" borderId="0" xfId="0" applyNumberFormat="1" applyFont="1" applyBorder="1" applyAlignment="1">
      <alignment horizontal="center"/>
    </xf>
    <xf numFmtId="4" fontId="2" fillId="0" borderId="8" xfId="0" applyNumberFormat="1" applyFont="1" applyBorder="1" applyAlignment="1">
      <alignment horizontal="center"/>
    </xf>
    <xf numFmtId="4" fontId="4" fillId="5" borderId="10" xfId="0" applyNumberFormat="1" applyFont="1" applyFill="1" applyBorder="1" applyAlignment="1">
      <alignment horizontal="center"/>
    </xf>
    <xf numFmtId="4" fontId="4" fillId="5" borderId="6" xfId="0" applyNumberFormat="1" applyFont="1" applyFill="1" applyBorder="1" applyAlignment="1">
      <alignment horizontal="center"/>
    </xf>
    <xf numFmtId="4" fontId="4" fillId="5" borderId="11" xfId="0" applyNumberFormat="1" applyFont="1" applyFill="1" applyBorder="1" applyAlignment="1">
      <alignment horizontal="center"/>
    </xf>
    <xf numFmtId="4" fontId="2" fillId="0" borderId="10" xfId="0" applyNumberFormat="1" applyFont="1" applyBorder="1" applyAlignment="1">
      <alignment horizontal="center"/>
    </xf>
    <xf numFmtId="4" fontId="2" fillId="0" borderId="6" xfId="0" applyNumberFormat="1" applyFont="1" applyBorder="1" applyAlignment="1">
      <alignment horizontal="center"/>
    </xf>
    <xf numFmtId="4" fontId="2" fillId="0" borderId="11" xfId="0" applyNumberFormat="1" applyFont="1" applyBorder="1" applyAlignment="1">
      <alignment horizontal="center"/>
    </xf>
    <xf numFmtId="4" fontId="3" fillId="4" borderId="13" xfId="0" applyNumberFormat="1" applyFont="1" applyFill="1" applyBorder="1" applyAlignment="1">
      <alignment horizontal="center" vertical="center" wrapText="1"/>
    </xf>
    <xf numFmtId="1" fontId="3" fillId="6" borderId="13" xfId="0" applyNumberFormat="1" applyFont="1" applyFill="1" applyBorder="1" applyAlignment="1">
      <alignment horizontal="center" vertical="center" wrapText="1"/>
    </xf>
    <xf numFmtId="4" fontId="2" fillId="0" borderId="2" xfId="0" applyNumberFormat="1" applyFont="1" applyBorder="1" applyAlignment="1">
      <alignment horizontal="center"/>
    </xf>
    <xf numFmtId="4" fontId="4" fillId="4" borderId="13" xfId="0" applyNumberFormat="1" applyFont="1" applyFill="1" applyBorder="1" applyAlignment="1">
      <alignment horizontal="center"/>
    </xf>
    <xf numFmtId="4" fontId="4" fillId="4" borderId="14" xfId="0" applyNumberFormat="1" applyFont="1" applyFill="1" applyBorder="1" applyAlignment="1">
      <alignment horizontal="center"/>
    </xf>
    <xf numFmtId="0" fontId="2" fillId="0" borderId="0" xfId="0" applyFont="1" applyAlignment="1">
      <alignment horizontal="center"/>
    </xf>
    <xf numFmtId="164" fontId="15" fillId="5" borderId="19" xfId="0" applyNumberFormat="1" applyFont="1" applyFill="1" applyBorder="1" applyAlignment="1">
      <alignment horizontal="right"/>
    </xf>
    <xf numFmtId="164" fontId="15" fillId="5" borderId="20" xfId="0" applyNumberFormat="1" applyFont="1" applyFill="1" applyBorder="1" applyAlignment="1">
      <alignment horizontal="right"/>
    </xf>
    <xf numFmtId="164" fontId="2" fillId="0" borderId="17" xfId="0" applyNumberFormat="1" applyFont="1" applyBorder="1" applyAlignment="1">
      <alignment horizontal="right"/>
    </xf>
    <xf numFmtId="164" fontId="2" fillId="0" borderId="23" xfId="0" applyNumberFormat="1" applyFont="1" applyBorder="1" applyAlignment="1">
      <alignment horizontal="right"/>
    </xf>
    <xf numFmtId="164" fontId="2" fillId="0" borderId="16" xfId="0" applyNumberFormat="1" applyFont="1" applyBorder="1" applyAlignment="1">
      <alignment horizontal="right"/>
    </xf>
    <xf numFmtId="164" fontId="2" fillId="0" borderId="25" xfId="0" applyNumberFormat="1" applyFont="1" applyBorder="1" applyAlignment="1">
      <alignment horizontal="right"/>
    </xf>
    <xf numFmtId="164" fontId="2" fillId="0" borderId="27" xfId="0" applyNumberFormat="1" applyFont="1" applyBorder="1" applyAlignment="1">
      <alignment horizontal="right"/>
    </xf>
    <xf numFmtId="164" fontId="15" fillId="4" borderId="19" xfId="0" applyNumberFormat="1" applyFont="1" applyFill="1" applyBorder="1" applyAlignment="1">
      <alignment horizontal="right"/>
    </xf>
    <xf numFmtId="164" fontId="15" fillId="4" borderId="20" xfId="0" applyNumberFormat="1" applyFont="1" applyFill="1" applyBorder="1" applyAlignment="1">
      <alignment horizontal="right"/>
    </xf>
    <xf numFmtId="0" fontId="26" fillId="0" borderId="0" xfId="0" applyFont="1" applyAlignment="1">
      <alignment horizontal="center"/>
    </xf>
    <xf numFmtId="0" fontId="26" fillId="0" borderId="0" xfId="0" applyFont="1"/>
    <xf numFmtId="0" fontId="27" fillId="2" borderId="0" xfId="0" applyFont="1" applyFill="1"/>
    <xf numFmtId="3" fontId="28" fillId="2" borderId="0" xfId="0" applyNumberFormat="1" applyFont="1" applyFill="1"/>
    <xf numFmtId="0" fontId="27" fillId="0" borderId="0" xfId="0" applyFont="1"/>
    <xf numFmtId="3" fontId="29" fillId="0" borderId="0" xfId="0" applyNumberFormat="1" applyFont="1"/>
    <xf numFmtId="0" fontId="29" fillId="0" borderId="0" xfId="0" applyFont="1"/>
    <xf numFmtId="3" fontId="11" fillId="0" borderId="0" xfId="0" applyNumberFormat="1" applyFont="1" applyAlignment="1">
      <alignment horizontal="right"/>
    </xf>
    <xf numFmtId="0" fontId="26" fillId="2" borderId="0" xfId="0" applyFont="1" applyFill="1" applyBorder="1"/>
    <xf numFmtId="3" fontId="26" fillId="2" borderId="0" xfId="0" applyNumberFormat="1" applyFont="1" applyFill="1" applyBorder="1"/>
    <xf numFmtId="0" fontId="3" fillId="6" borderId="15" xfId="0" applyNumberFormat="1" applyFont="1" applyFill="1" applyBorder="1"/>
    <xf numFmtId="3" fontId="15" fillId="5" borderId="15" xfId="0" applyNumberFormat="1" applyFont="1" applyFill="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15" fillId="4" borderId="15" xfId="0" applyNumberFormat="1" applyFont="1" applyFill="1" applyBorder="1"/>
    <xf numFmtId="0" fontId="3" fillId="6" borderId="15" xfId="0" applyNumberFormat="1" applyFont="1" applyFill="1" applyBorder="1" applyAlignment="1">
      <alignment horizontal="right"/>
    </xf>
    <xf numFmtId="164" fontId="15" fillId="5" borderId="15" xfId="0" applyNumberFormat="1" applyFont="1" applyFill="1" applyBorder="1" applyAlignment="1">
      <alignment horizontal="right"/>
    </xf>
    <xf numFmtId="164" fontId="2" fillId="0" borderId="28" xfId="0" applyNumberFormat="1" applyFont="1" applyBorder="1" applyAlignment="1">
      <alignment horizontal="right"/>
    </xf>
    <xf numFmtId="164" fontId="2" fillId="0" borderId="7" xfId="0" applyNumberFormat="1" applyFont="1" applyBorder="1" applyAlignment="1">
      <alignment horizontal="right"/>
    </xf>
    <xf numFmtId="164" fontId="15" fillId="4" borderId="15" xfId="0" applyNumberFormat="1" applyFont="1" applyFill="1" applyBorder="1" applyAlignment="1">
      <alignment horizontal="right"/>
    </xf>
    <xf numFmtId="0" fontId="3" fillId="3" borderId="0" xfId="0" applyNumberFormat="1" applyFont="1" applyFill="1" applyBorder="1"/>
    <xf numFmtId="0" fontId="2" fillId="0" borderId="0" xfId="0" applyFont="1" applyAlignment="1">
      <alignment horizontal="center"/>
    </xf>
    <xf numFmtId="0" fontId="3" fillId="6" borderId="15" xfId="0" applyNumberFormat="1" applyFont="1" applyFill="1" applyBorder="1" applyAlignment="1">
      <alignment horizontal="center" vertical="center" wrapText="1"/>
    </xf>
    <xf numFmtId="4" fontId="2" fillId="2" borderId="28" xfId="0" applyNumberFormat="1" applyFont="1" applyFill="1" applyBorder="1" applyAlignment="1">
      <alignment horizontal="center"/>
    </xf>
    <xf numFmtId="4" fontId="4" fillId="4" borderId="15" xfId="0" quotePrefix="1" applyNumberFormat="1" applyFont="1" applyFill="1" applyBorder="1" applyAlignment="1">
      <alignment horizontal="center"/>
    </xf>
    <xf numFmtId="0" fontId="3" fillId="6" borderId="13" xfId="0" applyFont="1" applyFill="1" applyBorder="1" applyAlignment="1">
      <alignment horizontal="center" vertical="center" wrapText="1"/>
    </xf>
    <xf numFmtId="1" fontId="3" fillId="6" borderId="14" xfId="0" applyNumberFormat="1" applyFont="1" applyFill="1" applyBorder="1" applyAlignment="1">
      <alignment horizontal="center" vertical="center" wrapText="1"/>
    </xf>
    <xf numFmtId="4" fontId="2" fillId="0" borderId="3" xfId="0" applyNumberFormat="1" applyFont="1" applyBorder="1" applyAlignment="1">
      <alignment horizontal="center"/>
    </xf>
    <xf numFmtId="4" fontId="2" fillId="0" borderId="31" xfId="0" applyNumberFormat="1" applyFont="1" applyBorder="1" applyAlignment="1">
      <alignment horizontal="center"/>
    </xf>
    <xf numFmtId="0" fontId="13" fillId="0" borderId="0" xfId="0" applyFont="1"/>
    <xf numFmtId="0" fontId="13" fillId="0" borderId="0" xfId="0" applyFont="1" applyAlignment="1">
      <alignment horizontal="center"/>
    </xf>
    <xf numFmtId="0" fontId="2" fillId="2" borderId="0" xfId="0" applyFont="1" applyFill="1" applyAlignment="1">
      <alignment horizontal="left" vertical="center" wrapText="1"/>
    </xf>
    <xf numFmtId="0" fontId="9" fillId="2" borderId="0" xfId="0" applyFont="1" applyFill="1" applyAlignment="1">
      <alignment horizontal="center" vertical="center" wrapText="1"/>
    </xf>
    <xf numFmtId="0" fontId="7" fillId="2" borderId="0" xfId="0" applyFont="1" applyFill="1" applyAlignment="1">
      <alignment horizontal="center" vertical="center"/>
    </xf>
    <xf numFmtId="17" fontId="5" fillId="2" borderId="0" xfId="0" quotePrefix="1" applyNumberFormat="1" applyFont="1" applyFill="1" applyAlignment="1">
      <alignment horizontal="center" vertical="center" wrapText="1"/>
    </xf>
    <xf numFmtId="0" fontId="8" fillId="2" borderId="0" xfId="0" applyFont="1" applyFill="1" applyAlignment="1">
      <alignment horizontal="center"/>
    </xf>
    <xf numFmtId="0" fontId="14" fillId="2" borderId="0" xfId="0" applyFont="1" applyFill="1" applyAlignment="1">
      <alignment horizontal="center" vertical="center"/>
    </xf>
    <xf numFmtId="0" fontId="23" fillId="2" borderId="0" xfId="0" applyFont="1" applyFill="1" applyAlignment="1">
      <alignment horizontal="center" vertical="center"/>
    </xf>
    <xf numFmtId="0" fontId="23" fillId="2" borderId="0" xfId="0" applyFont="1" applyFill="1" applyAlignment="1">
      <alignment horizontal="center"/>
    </xf>
    <xf numFmtId="0" fontId="6" fillId="2" borderId="0" xfId="0" applyFont="1" applyFill="1" applyAlignment="1">
      <alignment horizontal="center"/>
    </xf>
    <xf numFmtId="0" fontId="10" fillId="2" borderId="0"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lignment horizontal="center"/>
    </xf>
    <xf numFmtId="0" fontId="4" fillId="0" borderId="9"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2" fillId="0" borderId="0" xfId="0" applyFont="1" applyAlignment="1">
      <alignment horizontal="center"/>
    </xf>
    <xf numFmtId="0" fontId="8" fillId="2" borderId="0" xfId="0" applyFont="1" applyFill="1" applyAlignment="1">
      <alignment horizontal="center" vertical="center"/>
    </xf>
    <xf numFmtId="0" fontId="2" fillId="0" borderId="0" xfId="0" applyFont="1" applyAlignment="1">
      <alignment horizontal="center" vertical="center"/>
    </xf>
  </cellXfs>
  <cellStyles count="2">
    <cellStyle name="Normal" xfId="0" builtinId="0"/>
    <cellStyle name="Normal 2" xfId="1" xr:uid="{00000000-0005-0000-0000-000001000000}"/>
  </cellStyles>
  <dxfs count="0"/>
  <tableStyles count="0" defaultTableStyle="TableStyleMedium2" defaultPivotStyle="PivotStyleLight16"/>
  <colors>
    <mruColors>
      <color rgb="FF9D2449"/>
      <color rgb="FF990033"/>
      <color rgb="FF621132"/>
      <color rgb="FFB38E5D"/>
      <color rgb="FFD4C19C"/>
      <color rgb="FF602449"/>
      <color rgb="FFF7E3BF"/>
      <color rgb="FF009999"/>
      <color rgb="FFFF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r>
              <a:rPr lang="es-MX" b="1">
                <a:latin typeface="Open Sans" panose="020B0606030504020204" pitchFamily="34" charset="0"/>
                <a:ea typeface="Open Sans" panose="020B0606030504020204" pitchFamily="34" charset="0"/>
                <a:cs typeface="Open Sans" panose="020B0606030504020204" pitchFamily="34" charset="0"/>
              </a:rPr>
              <a:t>Tipo</a:t>
            </a:r>
            <a:r>
              <a:rPr lang="es-MX" b="1" baseline="0">
                <a:latin typeface="Open Sans" panose="020B0606030504020204" pitchFamily="34" charset="0"/>
                <a:ea typeface="Open Sans" panose="020B0606030504020204" pitchFamily="34" charset="0"/>
                <a:cs typeface="Open Sans" panose="020B0606030504020204" pitchFamily="34" charset="0"/>
              </a:rPr>
              <a:t> de ARES</a:t>
            </a:r>
            <a:endParaRPr lang="es-MX" b="1">
              <a:latin typeface="Open Sans" panose="020B0606030504020204" pitchFamily="34" charset="0"/>
              <a:ea typeface="Open Sans" panose="020B0606030504020204" pitchFamily="34" charset="0"/>
              <a:cs typeface="Open Sans" panose="020B060603050402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es-MX"/>
        </a:p>
      </c:txPr>
    </c:title>
    <c:autoTitleDeleted val="0"/>
    <c:plotArea>
      <c:layout/>
      <c:barChart>
        <c:barDir val="col"/>
        <c:grouping val="clustered"/>
        <c:varyColors val="0"/>
        <c:ser>
          <c:idx val="1"/>
          <c:order val="1"/>
          <c:tx>
            <c:strRef>
              <c:f>'Inversiones en información'!$C$63</c:f>
              <c:strCache>
                <c:ptCount val="1"/>
                <c:pt idx="0">
                  <c:v>Inversión (MMusd)</c:v>
                </c:pt>
              </c:strCache>
            </c:strRef>
          </c:tx>
          <c:spPr>
            <a:solidFill>
              <a:srgbClr val="002060"/>
            </a:solidFill>
            <a:ln>
              <a:noFill/>
            </a:ln>
            <a:effectLst/>
          </c:spPr>
          <c:invertIfNegative val="0"/>
          <c:dLbls>
            <c:dLbl>
              <c:idx val="0"/>
              <c:layout>
                <c:manualLayout>
                  <c:x val="-2.7777777777777779E-3"/>
                  <c:y val="9.25925925925921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9D1-8AF8-E1121830A95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'Inversiones en información'!$A$64:$A$65</c:f>
              <c:strCache>
                <c:ptCount val="2"/>
                <c:pt idx="0">
                  <c:v>Con adquisición</c:v>
                </c:pt>
                <c:pt idx="1">
                  <c:v>Reprocesamiento</c:v>
                </c:pt>
              </c:strCache>
            </c:strRef>
          </c:cat>
          <c:val>
            <c:numRef>
              <c:f>'Inversiones en información'!$C$64:$C$65</c:f>
              <c:numCache>
                <c:formatCode>#,##0</c:formatCode>
                <c:ptCount val="2"/>
                <c:pt idx="0">
                  <c:v>3711</c:v>
                </c:pt>
                <c:pt idx="1">
                  <c:v>563.6</c:v>
                </c:pt>
              </c:numCache>
            </c:numRef>
          </c:val>
          <c:extLst>
            <c:ext xmlns:c16="http://schemas.microsoft.com/office/drawing/2014/chart" uri="{C3380CC4-5D6E-409C-BE32-E72D297353CC}">
              <c16:uniqueId val="{00000001-EDED-49D1-8AF8-E1121830A950}"/>
            </c:ext>
          </c:extLst>
        </c:ser>
        <c:dLbls>
          <c:showLegendKey val="0"/>
          <c:showVal val="0"/>
          <c:showCatName val="0"/>
          <c:showSerName val="0"/>
          <c:showPercent val="0"/>
          <c:showBubbleSize val="0"/>
        </c:dLbls>
        <c:gapWidth val="219"/>
        <c:axId val="1066648623"/>
        <c:axId val="1181485039"/>
      </c:barChart>
      <c:lineChart>
        <c:grouping val="standard"/>
        <c:varyColors val="0"/>
        <c:ser>
          <c:idx val="0"/>
          <c:order val="0"/>
          <c:tx>
            <c:strRef>
              <c:f>'Inversiones en información'!$B$63</c:f>
              <c:strCache>
                <c:ptCount val="1"/>
                <c:pt idx="0">
                  <c:v>Estudios</c:v>
                </c:pt>
              </c:strCache>
            </c:strRef>
          </c:tx>
          <c:spPr>
            <a:ln w="28575" cap="rnd">
              <a:noFill/>
              <a:round/>
            </a:ln>
            <a:effectLst/>
          </c:spPr>
          <c:marker>
            <c:symbol val="none"/>
          </c:marker>
          <c:dLbls>
            <c:dLbl>
              <c:idx val="0"/>
              <c:layout>
                <c:manualLayout>
                  <c:x val="-0.18611111111111112"/>
                  <c:y val="-0.28703703703703715"/>
                </c:manualLayout>
              </c:layout>
              <c:spPr>
                <a:solidFill>
                  <a:schemeClr val="lt1"/>
                </a:solidFill>
                <a:ln w="12700" cap="flat" cmpd="sng" algn="ctr">
                  <a:solidFill>
                    <a:schemeClr val="accent6"/>
                  </a:solidFill>
                  <a:prstDash val="solid"/>
                  <a:miter lim="800000"/>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dk1"/>
                      </a:solidFill>
                      <a:latin typeface="Open Sans" panose="020B0606030504020204" pitchFamily="34" charset="0"/>
                      <a:ea typeface="Open Sans" panose="020B0606030504020204" pitchFamily="34" charset="0"/>
                      <a:cs typeface="Open Sans" panose="020B0606030504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9D1-8AF8-E1121830A950}"/>
                </c:ext>
              </c:extLst>
            </c:dLbl>
            <c:dLbl>
              <c:idx val="1"/>
              <c:layout>
                <c:manualLayout>
                  <c:x val="-0.17499999999999999"/>
                  <c:y val="-7.0544254884806146E-2"/>
                </c:manualLayout>
              </c:layout>
              <c:spPr>
                <a:solidFill>
                  <a:schemeClr val="lt1"/>
                </a:solidFill>
                <a:ln w="12700" cap="flat" cmpd="sng" algn="ctr">
                  <a:solidFill>
                    <a:schemeClr val="accent6"/>
                  </a:solidFill>
                  <a:prstDash val="solid"/>
                  <a:miter lim="800000"/>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dk1"/>
                      </a:solidFill>
                      <a:latin typeface="Open Sans" panose="020B0606030504020204" pitchFamily="34" charset="0"/>
                      <a:ea typeface="Open Sans" panose="020B0606030504020204" pitchFamily="34" charset="0"/>
                      <a:cs typeface="Open Sans" panose="020B0606030504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9D1-8AF8-E1121830A95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strRef>
              <c:f>'Inversiones en información'!$A$64:$A$65</c:f>
              <c:strCache>
                <c:ptCount val="2"/>
                <c:pt idx="0">
                  <c:v>Con adquisición</c:v>
                </c:pt>
                <c:pt idx="1">
                  <c:v>Reprocesamiento</c:v>
                </c:pt>
              </c:strCache>
            </c:strRef>
          </c:cat>
          <c:val>
            <c:numRef>
              <c:f>'Inversiones en información'!$B$64:$B$65</c:f>
              <c:numCache>
                <c:formatCode>#,##0</c:formatCode>
                <c:ptCount val="2"/>
                <c:pt idx="0">
                  <c:v>23</c:v>
                </c:pt>
                <c:pt idx="1">
                  <c:v>32</c:v>
                </c:pt>
              </c:numCache>
            </c:numRef>
          </c:val>
          <c:smooth val="0"/>
          <c:extLst>
            <c:ext xmlns:c16="http://schemas.microsoft.com/office/drawing/2014/chart" uri="{C3380CC4-5D6E-409C-BE32-E72D297353CC}">
              <c16:uniqueId val="{00000004-EDED-49D1-8AF8-E1121830A950}"/>
            </c:ext>
          </c:extLst>
        </c:ser>
        <c:dLbls>
          <c:showLegendKey val="0"/>
          <c:showVal val="0"/>
          <c:showCatName val="0"/>
          <c:showSerName val="0"/>
          <c:showPercent val="0"/>
          <c:showBubbleSize val="0"/>
        </c:dLbls>
        <c:marker val="1"/>
        <c:smooth val="0"/>
        <c:axId val="1173519663"/>
        <c:axId val="1186414399"/>
      </c:lineChart>
      <c:catAx>
        <c:axId val="1066648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81485039"/>
        <c:crosses val="autoZero"/>
        <c:auto val="1"/>
        <c:lblAlgn val="ctr"/>
        <c:lblOffset val="100"/>
        <c:noMultiLvlLbl val="0"/>
      </c:catAx>
      <c:valAx>
        <c:axId val="1181485039"/>
        <c:scaling>
          <c:orientation val="minMax"/>
        </c:scaling>
        <c:delete val="1"/>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1"/>
        <c:majorTickMark val="none"/>
        <c:minorTickMark val="none"/>
        <c:tickLblPos val="nextTo"/>
        <c:crossAx val="1066648623"/>
        <c:crosses val="autoZero"/>
        <c:crossBetween val="between"/>
      </c:valAx>
      <c:valAx>
        <c:axId val="1186414399"/>
        <c:scaling>
          <c:orientation val="minMax"/>
        </c:scaling>
        <c:delete val="1"/>
        <c:axPos val="r"/>
        <c:numFmt formatCode="#,##0" sourceLinked="1"/>
        <c:majorTickMark val="out"/>
        <c:minorTickMark val="none"/>
        <c:tickLblPos val="nextTo"/>
        <c:crossAx val="1173519663"/>
        <c:crosses val="max"/>
        <c:crossBetween val="between"/>
      </c:valAx>
      <c:catAx>
        <c:axId val="1173519663"/>
        <c:scaling>
          <c:orientation val="minMax"/>
        </c:scaling>
        <c:delete val="1"/>
        <c:axPos val="b"/>
        <c:numFmt formatCode="General" sourceLinked="1"/>
        <c:majorTickMark val="out"/>
        <c:minorTickMark val="none"/>
        <c:tickLblPos val="nextTo"/>
        <c:crossAx val="1186414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r>
              <a:rPr lang="es-MX" b="1">
                <a:latin typeface="Open Sans" panose="020B0606030504020204" pitchFamily="34" charset="0"/>
                <a:ea typeface="Open Sans" panose="020B0606030504020204" pitchFamily="34" charset="0"/>
                <a:cs typeface="Open Sans" panose="020B0606030504020204" pitchFamily="34" charset="0"/>
              </a:rPr>
              <a:t>Histórico de inversiones</a:t>
            </a:r>
            <a:r>
              <a:rPr lang="es-MX" b="1" baseline="0">
                <a:latin typeface="Open Sans" panose="020B0606030504020204" pitchFamily="34" charset="0"/>
                <a:ea typeface="Open Sans" panose="020B0606030504020204" pitchFamily="34" charset="0"/>
                <a:cs typeface="Open Sans" panose="020B0606030504020204" pitchFamily="34" charset="0"/>
              </a:rPr>
              <a:t> en información</a:t>
            </a:r>
            <a:endParaRPr lang="es-MX" b="1">
              <a:latin typeface="Open Sans" panose="020B0606030504020204" pitchFamily="34" charset="0"/>
              <a:ea typeface="Open Sans" panose="020B0606030504020204" pitchFamily="34" charset="0"/>
              <a:cs typeface="Open Sans" panose="020B0606030504020204" pitchFamily="34" charset="0"/>
            </a:endParaRPr>
          </a:p>
          <a:p>
            <a:pPr>
              <a:defRPr b="1">
                <a:latin typeface="Open Sans" panose="020B0606030504020204" pitchFamily="34" charset="0"/>
                <a:ea typeface="Open Sans" panose="020B0606030504020204" pitchFamily="34" charset="0"/>
                <a:cs typeface="Open Sans" panose="020B0606030504020204" pitchFamily="34" charset="0"/>
              </a:defRPr>
            </a:pPr>
            <a:r>
              <a:rPr lang="es-MX" b="1">
                <a:latin typeface="Open Sans" panose="020B0606030504020204" pitchFamily="34" charset="0"/>
                <a:ea typeface="Open Sans" panose="020B0606030504020204" pitchFamily="34" charset="0"/>
                <a:cs typeface="Open Sans" panose="020B0606030504020204" pitchFamily="34" charset="0"/>
              </a:rPr>
              <a:t>(millones de dólares)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es-MX"/>
        </a:p>
      </c:txPr>
    </c:title>
    <c:autoTitleDeleted val="0"/>
    <c:plotArea>
      <c:layout/>
      <c:barChart>
        <c:barDir val="col"/>
        <c:grouping val="stacked"/>
        <c:varyColors val="0"/>
        <c:ser>
          <c:idx val="0"/>
          <c:order val="0"/>
          <c:tx>
            <c:strRef>
              <c:f>'Inversiones en información'!$C$6</c:f>
              <c:strCache>
                <c:ptCount val="1"/>
                <c:pt idx="0">
                  <c:v>Inversiones de ARES</c:v>
                </c:pt>
              </c:strCache>
            </c:strRef>
          </c:tx>
          <c:spPr>
            <a:solidFill>
              <a:srgbClr val="00B050"/>
            </a:solidFill>
            <a:ln>
              <a:noFill/>
            </a:ln>
            <a:effectLst/>
          </c:spPr>
          <c:invertIfNegative val="0"/>
          <c:dLbls>
            <c:dLbl>
              <c:idx val="1"/>
              <c:layout>
                <c:manualLayout>
                  <c:x val="9.9502487562188602E-3"/>
                  <c:y val="4.64173862325180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67-4B0C-822D-B51E8DDA5DCF}"/>
                </c:ext>
              </c:extLst>
            </c:dLbl>
            <c:dLbl>
              <c:idx val="4"/>
              <c:delete val="1"/>
              <c:extLst>
                <c:ext xmlns:c15="http://schemas.microsoft.com/office/drawing/2012/chart" uri="{CE6537A1-D6FC-4f65-9D91-7224C49458BB}"/>
                <c:ext xmlns:c16="http://schemas.microsoft.com/office/drawing/2014/chart" uri="{C3380CC4-5D6E-409C-BE32-E72D297353CC}">
                  <c16:uniqueId val="{00000003-1967-4B0C-822D-B51E8DDA5DC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Open Sans" panose="020B0606030504020204" pitchFamily="34" charset="0"/>
                    <a:ea typeface="Open Sans" panose="020B0606030504020204" pitchFamily="34" charset="0"/>
                    <a:cs typeface="Open Sans" panose="020B0606030504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'Inversiones en información'!$D$5:$J$5</c15:sqref>
                  </c15:fullRef>
                </c:ext>
              </c:extLst>
              <c:f>'Inversiones en información'!$D$5:$I$5</c:f>
              <c:strCache>
                <c:ptCount val="6"/>
                <c:pt idx="0">
                  <c:v>2015</c:v>
                </c:pt>
                <c:pt idx="1">
                  <c:v>2016</c:v>
                </c:pt>
                <c:pt idx="2">
                  <c:v>2017</c:v>
                </c:pt>
                <c:pt idx="3">
                  <c:v>2018</c:v>
                </c:pt>
                <c:pt idx="4">
                  <c:v>2019</c:v>
                </c:pt>
                <c:pt idx="5">
                  <c:v>2020</c:v>
                </c:pt>
              </c:strCache>
            </c:strRef>
          </c:cat>
          <c:val>
            <c:numRef>
              <c:extLst>
                <c:ext xmlns:c15="http://schemas.microsoft.com/office/drawing/2012/chart" uri="{02D57815-91ED-43cb-92C2-25804820EDAC}">
                  <c15:fullRef>
                    <c15:sqref>'Inversiones en información'!$D$6:$J$6</c15:sqref>
                  </c15:fullRef>
                </c:ext>
              </c:extLst>
              <c:f>'Inversiones en información'!$D$6:$I$6</c:f>
              <c:numCache>
                <c:formatCode>#,##0.00</c:formatCode>
                <c:ptCount val="6"/>
                <c:pt idx="0">
                  <c:v>2273.5200000000004</c:v>
                </c:pt>
                <c:pt idx="1">
                  <c:v>441.88</c:v>
                </c:pt>
                <c:pt idx="2">
                  <c:v>170.59</c:v>
                </c:pt>
                <c:pt idx="3">
                  <c:v>1311.17</c:v>
                </c:pt>
                <c:pt idx="4">
                  <c:v>77.040000000000006</c:v>
                </c:pt>
                <c:pt idx="5">
                  <c:v>0.4</c:v>
                </c:pt>
              </c:numCache>
            </c:numRef>
          </c:val>
          <c:extLst>
            <c:ext xmlns:c16="http://schemas.microsoft.com/office/drawing/2014/chart" uri="{C3380CC4-5D6E-409C-BE32-E72D297353CC}">
              <c16:uniqueId val="{00000000-1967-4B0C-822D-B51E8DDA5DCF}"/>
            </c:ext>
          </c:extLst>
        </c:ser>
        <c:ser>
          <c:idx val="1"/>
          <c:order val="1"/>
          <c:tx>
            <c:strRef>
              <c:f>'Inversiones en información'!$C$7</c:f>
              <c:strCache>
                <c:ptCount val="1"/>
                <c:pt idx="0">
                  <c:v>Ingresos del CNIH</c:v>
                </c:pt>
              </c:strCache>
            </c:strRef>
          </c:tx>
          <c:spPr>
            <a:solidFill>
              <a:srgbClr val="9D2449"/>
            </a:solidFill>
            <a:ln>
              <a:noFill/>
            </a:ln>
            <a:effectLst/>
          </c:spPr>
          <c:invertIfNegative val="0"/>
          <c:dLbls>
            <c:dLbl>
              <c:idx val="0"/>
              <c:layout>
                <c:manualLayout>
                  <c:x val="1.4868327332926553E-3"/>
                  <c:y val="-5.6117316730757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67-4B0C-822D-B51E8DDA5DCF}"/>
                </c:ext>
              </c:extLst>
            </c:dLbl>
            <c:dLbl>
              <c:idx val="1"/>
              <c:layout>
                <c:manualLayout>
                  <c:x val="-5.4726368159204002E-2"/>
                  <c:y val="-3.8647342995169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67-4B0C-822D-B51E8DDA5DCF}"/>
                </c:ext>
              </c:extLst>
            </c:dLbl>
            <c:dLbl>
              <c:idx val="2"/>
              <c:layout>
                <c:manualLayout>
                  <c:x val="-4.975124378109453E-2"/>
                  <c:y val="-1.6103059581320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67-4B0C-822D-B51E8DDA5DCF}"/>
                </c:ext>
              </c:extLst>
            </c:dLbl>
            <c:dLbl>
              <c:idx val="3"/>
              <c:layout>
                <c:manualLayout>
                  <c:x val="-5.2238805970149252E-2"/>
                  <c:y val="-2.57648953301127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67-4B0C-822D-B51E8DDA5DCF}"/>
                </c:ext>
              </c:extLst>
            </c:dLbl>
            <c:dLbl>
              <c:idx val="4"/>
              <c:layout>
                <c:manualLayout>
                  <c:x val="-3.9800995024875621E-2"/>
                  <c:y val="-4.50885668276973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67-4B0C-822D-B51E8DDA5DC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'Inversiones en información'!$D$5:$J$5</c15:sqref>
                  </c15:fullRef>
                </c:ext>
              </c:extLst>
              <c:f>'Inversiones en información'!$D$5:$I$5</c:f>
              <c:strCache>
                <c:ptCount val="6"/>
                <c:pt idx="0">
                  <c:v>2015</c:v>
                </c:pt>
                <c:pt idx="1">
                  <c:v>2016</c:v>
                </c:pt>
                <c:pt idx="2">
                  <c:v>2017</c:v>
                </c:pt>
                <c:pt idx="3">
                  <c:v>2018</c:v>
                </c:pt>
                <c:pt idx="4">
                  <c:v>2019</c:v>
                </c:pt>
                <c:pt idx="5">
                  <c:v>2020</c:v>
                </c:pt>
              </c:strCache>
            </c:strRef>
          </c:cat>
          <c:val>
            <c:numRef>
              <c:extLst>
                <c:ext xmlns:c15="http://schemas.microsoft.com/office/drawing/2012/chart" uri="{02D57815-91ED-43cb-92C2-25804820EDAC}">
                  <c15:fullRef>
                    <c15:sqref>'Inversiones en información'!$D$7:$J$7</c15:sqref>
                  </c15:fullRef>
                </c:ext>
              </c:extLst>
              <c:f>'Inversiones en información'!$D$7:$I$7</c:f>
              <c:numCache>
                <c:formatCode>#,##0.00</c:formatCode>
                <c:ptCount val="6"/>
                <c:pt idx="0">
                  <c:v>142.46857474461231</c:v>
                </c:pt>
                <c:pt idx="1">
                  <c:v>88.8553002630523</c:v>
                </c:pt>
                <c:pt idx="2">
                  <c:v>48.451669197094574</c:v>
                </c:pt>
                <c:pt idx="3">
                  <c:v>23.005985833147108</c:v>
                </c:pt>
                <c:pt idx="4">
                  <c:v>9.7845959314024586</c:v>
                </c:pt>
                <c:pt idx="5">
                  <c:v>7.6358806636885768E-2</c:v>
                </c:pt>
              </c:numCache>
            </c:numRef>
          </c:val>
          <c:extLst>
            <c:ext xmlns:c15="http://schemas.microsoft.com/office/drawing/2012/chart" uri="{02D57815-91ED-43cb-92C2-25804820EDAC}">
              <c15:categoryFilterExceptions>
                <c15:categoryFilterException>
                  <c15:sqref>'Inversiones en información'!$J$7</c15:sqref>
                  <c15:dLbl>
                    <c:idx val="5"/>
                    <c:layout>
                      <c:manualLayout>
                        <c:x val="-7.338308457711433E-2"/>
                        <c:y val="-2.2544283413848631E-2"/>
                      </c:manualLayout>
                    </c:layout>
                    <c:dLblPos val="ctr"/>
                    <c:showLegendKey val="0"/>
                    <c:showVal val="1"/>
                    <c:showCatName val="0"/>
                    <c:showSerName val="0"/>
                    <c:showPercent val="0"/>
                    <c:showBubbleSize val="0"/>
                    <c:extLst>
                      <c:ext uri="{CE6537A1-D6FC-4f65-9D91-7224C49458BB}"/>
                      <c:ext xmlns:c16="http://schemas.microsoft.com/office/drawing/2014/chart" uri="{C3380CC4-5D6E-409C-BE32-E72D297353CC}">
                        <c16:uniqueId val="{00000000-4A6B-4FF1-906F-77790BA76B75}"/>
                      </c:ext>
                    </c:extLst>
                  </c15:dLbl>
                </c15:categoryFilterException>
              </c15:categoryFilterExceptions>
            </c:ext>
            <c:ext xmlns:c16="http://schemas.microsoft.com/office/drawing/2014/chart" uri="{C3380CC4-5D6E-409C-BE32-E72D297353CC}">
              <c16:uniqueId val="{00000001-1967-4B0C-822D-B51E8DDA5DCF}"/>
            </c:ext>
          </c:extLst>
        </c:ser>
        <c:dLbls>
          <c:showLegendKey val="0"/>
          <c:showVal val="0"/>
          <c:showCatName val="0"/>
          <c:showSerName val="0"/>
          <c:showPercent val="0"/>
          <c:showBubbleSize val="0"/>
        </c:dLbls>
        <c:gapWidth val="150"/>
        <c:overlap val="100"/>
        <c:axId val="1394280624"/>
        <c:axId val="1693884336"/>
      </c:barChart>
      <c:lineChart>
        <c:grouping val="standard"/>
        <c:varyColors val="0"/>
        <c:dLbls>
          <c:showLegendKey val="0"/>
          <c:showVal val="0"/>
          <c:showCatName val="0"/>
          <c:showSerName val="0"/>
          <c:showPercent val="0"/>
          <c:showBubbleSize val="0"/>
        </c:dLbls>
        <c:marker val="1"/>
        <c:smooth val="0"/>
        <c:axId val="1394280624"/>
        <c:axId val="1693884336"/>
        <c:extLst>
          <c:ext xmlns:c15="http://schemas.microsoft.com/office/drawing/2012/chart" uri="{02D57815-91ED-43cb-92C2-25804820EDAC}">
            <c15:filteredLineSeries>
              <c15:ser>
                <c:idx val="2"/>
                <c:order val="2"/>
                <c:tx>
                  <c:strRef>
                    <c:extLst>
                      <c:ext uri="{02D57815-91ED-43cb-92C2-25804820EDAC}">
                        <c15:formulaRef>
                          <c15:sqref>'Inversiones en información'!$C$8</c15:sqref>
                        </c15:formulaRef>
                      </c:ext>
                    </c:extLst>
                    <c:strCache>
                      <c:ptCount val="1"/>
                      <c:pt idx="0">
                        <c:v>Total</c:v>
                      </c:pt>
                    </c:strCache>
                  </c:strRef>
                </c:tx>
                <c:spPr>
                  <a:ln w="2857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defRPr>
                      </a:pPr>
                      <a:endParaRPr lang="es-MX"/>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'Inversiones en información'!$D$5:$J$5</c15:sqref>
                        </c15:fullRef>
                        <c15:formulaRef>
                          <c15:sqref>'Inversiones en información'!$D$5:$I$5</c15:sqref>
                        </c15:formulaRef>
                      </c:ext>
                    </c:extLst>
                    <c:strCache>
                      <c:ptCount val="6"/>
                      <c:pt idx="0">
                        <c:v>2015</c:v>
                      </c:pt>
                      <c:pt idx="1">
                        <c:v>2016</c:v>
                      </c:pt>
                      <c:pt idx="2">
                        <c:v>2017</c:v>
                      </c:pt>
                      <c:pt idx="3">
                        <c:v>2018</c:v>
                      </c:pt>
                      <c:pt idx="4">
                        <c:v>2019</c:v>
                      </c:pt>
                      <c:pt idx="5">
                        <c:v>2020</c:v>
                      </c:pt>
                    </c:strCache>
                  </c:strRef>
                </c:cat>
                <c:val>
                  <c:numRef>
                    <c:extLst>
                      <c:ext uri="{02D57815-91ED-43cb-92C2-25804820EDAC}">
                        <c15:fullRef>
                          <c15:sqref>'Inversiones en información'!$D$8:$J$8</c15:sqref>
                        </c15:fullRef>
                        <c15:formulaRef>
                          <c15:sqref>'Inversiones en información'!$D$8:$I$8</c15:sqref>
                        </c15:formulaRef>
                      </c:ext>
                    </c:extLst>
                    <c:numCache>
                      <c:formatCode>#,##0.00</c:formatCode>
                      <c:ptCount val="6"/>
                      <c:pt idx="0">
                        <c:v>2415.9885747446128</c:v>
                      </c:pt>
                      <c:pt idx="1">
                        <c:v>530.7353002630523</c:v>
                      </c:pt>
                      <c:pt idx="2">
                        <c:v>219.04166919709456</c:v>
                      </c:pt>
                      <c:pt idx="3">
                        <c:v>1334.1759858331473</c:v>
                      </c:pt>
                      <c:pt idx="4">
                        <c:v>86.82459593140247</c:v>
                      </c:pt>
                      <c:pt idx="5">
                        <c:v>0.47635880663688579</c:v>
                      </c:pt>
                    </c:numCache>
                  </c:numRef>
                </c:val>
                <c:smooth val="0"/>
                <c:extLst>
                  <c:ext xmlns:c16="http://schemas.microsoft.com/office/drawing/2014/chart" uri="{C3380CC4-5D6E-409C-BE32-E72D297353CC}">
                    <c16:uniqueId val="{00000002-1967-4B0C-822D-B51E8DDA5DCF}"/>
                  </c:ext>
                </c:extLst>
              </c15:ser>
            </c15:filteredLineSeries>
          </c:ext>
        </c:extLst>
      </c:lineChart>
      <c:catAx>
        <c:axId val="139428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es-MX"/>
          </a:p>
        </c:txPr>
        <c:crossAx val="1693884336"/>
        <c:crosses val="autoZero"/>
        <c:auto val="1"/>
        <c:lblAlgn val="ctr"/>
        <c:lblOffset val="100"/>
        <c:noMultiLvlLbl val="0"/>
      </c:catAx>
      <c:valAx>
        <c:axId val="1693884336"/>
        <c:scaling>
          <c:orientation val="minMax"/>
        </c:scaling>
        <c:delete val="1"/>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00" sourceLinked="1"/>
        <c:majorTickMark val="none"/>
        <c:minorTickMark val="none"/>
        <c:tickLblPos val="nextTo"/>
        <c:crossAx val="1394280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'Ingresos al CNIH'!$C$50</c:f>
              <c:strCache>
                <c:ptCount val="1"/>
                <c:pt idx="0">
                  <c:v>Ingresos del CNIH</c:v>
                </c:pt>
              </c:strCache>
            </c:strRef>
          </c:tx>
          <c:explosion val="15"/>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6EE-4A6D-AA9B-1BA35DF927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EE-4A6D-AA9B-1BA35DF9274B}"/>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56EE-4A6D-AA9B-1BA35DF927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6EE-4A6D-AA9B-1BA35DF9274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6EE-4A6D-AA9B-1BA35DF9274B}"/>
              </c:ext>
            </c:extLst>
          </c:dPt>
          <c:dLbls>
            <c:dLbl>
              <c:idx val="4"/>
              <c:delete val="1"/>
              <c:extLst>
                <c:ext xmlns:c15="http://schemas.microsoft.com/office/drawing/2012/chart" uri="{CE6537A1-D6FC-4f65-9D91-7224C49458BB}"/>
                <c:ext xmlns:c16="http://schemas.microsoft.com/office/drawing/2014/chart" uri="{C3380CC4-5D6E-409C-BE32-E72D297353CC}">
                  <c16:uniqueId val="{00000009-56EE-4A6D-AA9B-1BA35DF9274B}"/>
                </c:ext>
              </c:extLst>
            </c:dLbl>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Open Sans" panose="020B0606030504020204" pitchFamily="34" charset="0"/>
                    <a:ea typeface="Open Sans" panose="020B0606030504020204" pitchFamily="34" charset="0"/>
                    <a:cs typeface="Open Sans" panose="020B0606030504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'Ingresos al CNIH'!$B$51:$B$55</c:f>
              <c:strCache>
                <c:ptCount val="5"/>
                <c:pt idx="0">
                  <c:v>Datos áreas contractuales</c:v>
                </c:pt>
                <c:pt idx="1">
                  <c:v>Datos geofísicos</c:v>
                </c:pt>
                <c:pt idx="2">
                  <c:v>Datos sísmicos</c:v>
                </c:pt>
                <c:pt idx="3">
                  <c:v>Datos de pozos</c:v>
                </c:pt>
                <c:pt idx="4">
                  <c:v>Muestras físicas</c:v>
                </c:pt>
              </c:strCache>
            </c:strRef>
          </c:cat>
          <c:val>
            <c:numRef>
              <c:f>'Ingresos al CNIH'!$C$51:$C$55</c:f>
              <c:numCache>
                <c:formatCode>#,##0</c:formatCode>
                <c:ptCount val="5"/>
                <c:pt idx="0">
                  <c:v>91.562026879052539</c:v>
                </c:pt>
                <c:pt idx="1">
                  <c:v>29.826969883365781</c:v>
                </c:pt>
                <c:pt idx="2">
                  <c:v>0.96911610564790129</c:v>
                </c:pt>
                <c:pt idx="3">
                  <c:v>190.13774078879953</c:v>
                </c:pt>
                <c:pt idx="4">
                  <c:v>0.14663111907990514</c:v>
                </c:pt>
              </c:numCache>
            </c:numRef>
          </c:val>
          <c:extLst>
            <c:ext xmlns:c16="http://schemas.microsoft.com/office/drawing/2014/chart" uri="{C3380CC4-5D6E-409C-BE32-E72D297353CC}">
              <c16:uniqueId val="{0000000A-56EE-4A6D-AA9B-1BA35DF9274B}"/>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6.9867856113361611E-3"/>
          <c:y val="0.73854813922907525"/>
          <c:w val="0.99301321438866386"/>
          <c:h val="0.2373069915556330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Open Sans" panose="020B0606030504020204" pitchFamily="34" charset="0"/>
          <a:ea typeface="Open Sans" panose="020B0606030504020204" pitchFamily="34" charset="0"/>
          <a:cs typeface="Open Sans" panose="020B0606030504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3</xdr:col>
      <xdr:colOff>224368</xdr:colOff>
      <xdr:row>29</xdr:row>
      <xdr:rowOff>2878</xdr:rowOff>
    </xdr:from>
    <xdr:to>
      <xdr:col>11</xdr:col>
      <xdr:colOff>343202</xdr:colOff>
      <xdr:row>45</xdr:row>
      <xdr:rowOff>2878</xdr:rowOff>
    </xdr:to>
    <xdr:graphicFrame macro="">
      <xdr:nvGraphicFramePr>
        <xdr:cNvPr id="42" name="Gráfico 41">
          <a:extLst>
            <a:ext uri="{FF2B5EF4-FFF2-40B4-BE49-F238E27FC236}">
              <a16:creationId xmlns:a16="http://schemas.microsoft.com/office/drawing/2014/main"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1085850</xdr:colOff>
      <xdr:row>46</xdr:row>
      <xdr:rowOff>10244</xdr:rowOff>
    </xdr:from>
    <xdr:to>
      <xdr:col>12</xdr:col>
      <xdr:colOff>57150</xdr:colOff>
      <xdr:row>72</xdr:row>
      <xdr:rowOff>188522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a:srcRect l="24431" t="33962" r="56819" b="18810"/>
        <a:stretch/>
      </xdr:blipFill>
      <xdr:spPr>
        <a:xfrm>
          <a:off x="2446564" y="9058994"/>
          <a:ext cx="6999515" cy="5253742"/>
        </a:xfrm>
        <a:prstGeom prst="rect">
          <a:avLst/>
        </a:prstGeom>
      </xdr:spPr>
    </xdr:pic>
    <xdr:clientData/>
  </xdr:twoCellAnchor>
  <xdr:twoCellAnchor>
    <xdr:from>
      <xdr:col>3</xdr:col>
      <xdr:colOff>95249</xdr:colOff>
      <xdr:row>13</xdr:row>
      <xdr:rowOff>28575</xdr:rowOff>
    </xdr:from>
    <xdr:to>
      <xdr:col>11</xdr:col>
      <xdr:colOff>581025</xdr:colOff>
      <xdr:row>27</xdr:row>
      <xdr:rowOff>123825</xdr:rowOff>
    </xdr:to>
    <xdr:graphicFrame macro="">
      <xdr:nvGraphicFramePr>
        <xdr:cNvPr id="20" name="Gráfico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603250</xdr:colOff>
      <xdr:row>76</xdr:row>
      <xdr:rowOff>282574</xdr:rowOff>
    </xdr:from>
    <xdr:to>
      <xdr:col>13</xdr:col>
      <xdr:colOff>211667</xdr:colOff>
      <xdr:row>93</xdr:row>
      <xdr:rowOff>73024</xdr:rowOff>
    </xdr:to>
    <xdr:graphicFrame macro="">
      <xdr:nvGraphicFramePr>
        <xdr:cNvPr id="34" name="Gráfico 33">
          <a:extLst>
            <a:ext uri="{FF2B5EF4-FFF2-40B4-BE49-F238E27FC236}">
              <a16:creationId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648756</xdr:colOff>
      <xdr:row>83</xdr:row>
      <xdr:rowOff>28574</xdr:rowOff>
    </xdr:from>
    <xdr:to>
      <xdr:col>7</xdr:col>
      <xdr:colOff>571499</xdr:colOff>
      <xdr:row>85</xdr:row>
      <xdr:rowOff>52915</xdr:rowOff>
    </xdr:to>
    <xdr:sp macro="" textlink="">
      <xdr:nvSpPr>
        <xdr:cNvPr id="26" name="Rectángulo 25">
          <a:extLst>
            <a:ext uri="{FF2B5EF4-FFF2-40B4-BE49-F238E27FC236}">
              <a16:creationId xmlns:a16="http://schemas.microsoft.com/office/drawing/2014/main" id="{00000000-0008-0000-0100-00001A000000}"/>
            </a:ext>
          </a:extLst>
        </xdr:cNvPr>
        <xdr:cNvSpPr/>
      </xdr:nvSpPr>
      <xdr:spPr>
        <a:xfrm>
          <a:off x="5474756" y="17501657"/>
          <a:ext cx="684743" cy="4159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2400" b="1">
              <a:solidFill>
                <a:sysClr val="windowText" lastClr="000000"/>
              </a:solidFill>
            </a:rPr>
            <a:t>313</a:t>
          </a:r>
        </a:p>
      </xdr:txBody>
    </xdr:sp>
    <xdr:clientData/>
  </xdr:twoCellAnchor>
  <xdr:twoCellAnchor>
    <xdr:from>
      <xdr:col>9</xdr:col>
      <xdr:colOff>479583</xdr:colOff>
      <xdr:row>30</xdr:row>
      <xdr:rowOff>104774</xdr:rowOff>
    </xdr:from>
    <xdr:to>
      <xdr:col>11</xdr:col>
      <xdr:colOff>220622</xdr:colOff>
      <xdr:row>33</xdr:row>
      <xdr:rowOff>169261</xdr:rowOff>
    </xdr:to>
    <xdr:sp macro="" textlink="">
      <xdr:nvSpPr>
        <xdr:cNvPr id="27" name="Rectángulo 26">
          <a:extLst>
            <a:ext uri="{FF2B5EF4-FFF2-40B4-BE49-F238E27FC236}">
              <a16:creationId xmlns:a16="http://schemas.microsoft.com/office/drawing/2014/main" id="{00000000-0008-0000-0100-00001B000000}"/>
            </a:ext>
          </a:extLst>
        </xdr:cNvPr>
        <xdr:cNvSpPr/>
      </xdr:nvSpPr>
      <xdr:spPr>
        <a:xfrm>
          <a:off x="7582512" y="5996667"/>
          <a:ext cx="1265039" cy="63598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sz="140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Total:</a:t>
          </a:r>
        </a:p>
        <a:p>
          <a:pPr algn="ctr"/>
          <a:r>
            <a:rPr lang="es-MX" sz="140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4,274</a:t>
          </a:r>
        </a:p>
      </xdr:txBody>
    </xdr:sp>
    <xdr:clientData/>
  </xdr:twoCellAnchor>
  <xdr:twoCellAnchor>
    <xdr:from>
      <xdr:col>4</xdr:col>
      <xdr:colOff>333375</xdr:colOff>
      <xdr:row>6</xdr:row>
      <xdr:rowOff>66675</xdr:rowOff>
    </xdr:from>
    <xdr:to>
      <xdr:col>6</xdr:col>
      <xdr:colOff>190500</xdr:colOff>
      <xdr:row>9</xdr:row>
      <xdr:rowOff>190501</xdr:rowOff>
    </xdr:to>
    <xdr:sp macro="" textlink="">
      <xdr:nvSpPr>
        <xdr:cNvPr id="3" name="Rectángulo 2">
          <a:extLst>
            <a:ext uri="{FF2B5EF4-FFF2-40B4-BE49-F238E27FC236}">
              <a16:creationId xmlns:a16="http://schemas.microsoft.com/office/drawing/2014/main" id="{00000000-0008-0000-0100-000003000000}"/>
            </a:ext>
          </a:extLst>
        </xdr:cNvPr>
        <xdr:cNvSpPr/>
      </xdr:nvSpPr>
      <xdr:spPr>
        <a:xfrm>
          <a:off x="3629025" y="1362075"/>
          <a:ext cx="1381125" cy="809626"/>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MX" sz="1400" b="1">
              <a:latin typeface="Open Sans" panose="020B0606030504020204" pitchFamily="34" charset="0"/>
              <a:ea typeface="Open Sans" panose="020B0606030504020204" pitchFamily="34" charset="0"/>
              <a:cs typeface="Open Sans" panose="020B0606030504020204" pitchFamily="34" charset="0"/>
            </a:rPr>
            <a:t>Total: 4,587 MMusd</a:t>
          </a:r>
        </a:p>
      </xdr:txBody>
    </xdr:sp>
    <xdr:clientData/>
  </xdr:twoCellAnchor>
  <xdr:twoCellAnchor>
    <xdr:from>
      <xdr:col>7</xdr:col>
      <xdr:colOff>656014</xdr:colOff>
      <xdr:row>4</xdr:row>
      <xdr:rowOff>180976</xdr:rowOff>
    </xdr:from>
    <xdr:to>
      <xdr:col>10</xdr:col>
      <xdr:colOff>342899</xdr:colOff>
      <xdr:row>7</xdr:row>
      <xdr:rowOff>200026</xdr:rowOff>
    </xdr:to>
    <xdr:sp macro="" textlink="">
      <xdr:nvSpPr>
        <xdr:cNvPr id="12" name="Rectángulo 11">
          <a:extLst>
            <a:ext uri="{FF2B5EF4-FFF2-40B4-BE49-F238E27FC236}">
              <a16:creationId xmlns:a16="http://schemas.microsoft.com/office/drawing/2014/main" id="{00000000-0008-0000-0100-00000C000000}"/>
            </a:ext>
          </a:extLst>
        </xdr:cNvPr>
        <xdr:cNvSpPr/>
      </xdr:nvSpPr>
      <xdr:spPr>
        <a:xfrm>
          <a:off x="6237664" y="1019176"/>
          <a:ext cx="1972885" cy="704850"/>
        </a:xfrm>
        <a:prstGeom prst="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MX" sz="1400" b="1">
              <a:latin typeface="Open Sans" panose="020B0606030504020204" pitchFamily="34" charset="0"/>
              <a:ea typeface="Open Sans" panose="020B0606030504020204" pitchFamily="34" charset="0"/>
              <a:cs typeface="Open Sans" panose="020B0606030504020204" pitchFamily="34" charset="0"/>
            </a:rPr>
            <a:t>Inversiones de ARES: 4,274</a:t>
          </a:r>
          <a:r>
            <a:rPr lang="es-MX" sz="1400" b="1" baseline="0">
              <a:latin typeface="Open Sans" panose="020B0606030504020204" pitchFamily="34" charset="0"/>
              <a:ea typeface="Open Sans" panose="020B0606030504020204" pitchFamily="34" charset="0"/>
              <a:cs typeface="Open Sans" panose="020B0606030504020204" pitchFamily="34" charset="0"/>
            </a:rPr>
            <a:t> MMusd</a:t>
          </a:r>
          <a:endParaRPr lang="es-MX" sz="1400" b="1">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7</xdr:col>
      <xdr:colOff>665538</xdr:colOff>
      <xdr:row>8</xdr:row>
      <xdr:rowOff>180975</xdr:rowOff>
    </xdr:from>
    <xdr:to>
      <xdr:col>10</xdr:col>
      <xdr:colOff>333375</xdr:colOff>
      <xdr:row>12</xdr:row>
      <xdr:rowOff>0</xdr:rowOff>
    </xdr:to>
    <xdr:sp macro="" textlink="">
      <xdr:nvSpPr>
        <xdr:cNvPr id="13" name="Rectángulo 12">
          <a:extLst>
            <a:ext uri="{FF2B5EF4-FFF2-40B4-BE49-F238E27FC236}">
              <a16:creationId xmlns:a16="http://schemas.microsoft.com/office/drawing/2014/main" id="{00000000-0008-0000-0100-00000D000000}"/>
            </a:ext>
          </a:extLst>
        </xdr:cNvPr>
        <xdr:cNvSpPr/>
      </xdr:nvSpPr>
      <xdr:spPr>
        <a:xfrm>
          <a:off x="6247188" y="1933575"/>
          <a:ext cx="1953837" cy="733425"/>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MX" sz="1400" b="1">
              <a:latin typeface="Open Sans" panose="020B0606030504020204" pitchFamily="34" charset="0"/>
              <a:ea typeface="Open Sans" panose="020B0606030504020204" pitchFamily="34" charset="0"/>
              <a:cs typeface="Open Sans" panose="020B0606030504020204" pitchFamily="34" charset="0"/>
            </a:rPr>
            <a:t>Ingresos</a:t>
          </a:r>
          <a:r>
            <a:rPr lang="es-MX" sz="1400" b="1" baseline="0">
              <a:latin typeface="Open Sans" panose="020B0606030504020204" pitchFamily="34" charset="0"/>
              <a:ea typeface="Open Sans" panose="020B0606030504020204" pitchFamily="34" charset="0"/>
              <a:cs typeface="Open Sans" panose="020B0606030504020204" pitchFamily="34" charset="0"/>
            </a:rPr>
            <a:t> del CNIH</a:t>
          </a:r>
          <a:r>
            <a:rPr lang="es-MX" sz="1400" b="1">
              <a:latin typeface="Open Sans" panose="020B0606030504020204" pitchFamily="34" charset="0"/>
              <a:ea typeface="Open Sans" panose="020B0606030504020204" pitchFamily="34" charset="0"/>
              <a:cs typeface="Open Sans" panose="020B0606030504020204" pitchFamily="34" charset="0"/>
            </a:rPr>
            <a:t>: 313</a:t>
          </a:r>
          <a:r>
            <a:rPr lang="es-MX" sz="1400" b="1" baseline="0">
              <a:latin typeface="Open Sans" panose="020B0606030504020204" pitchFamily="34" charset="0"/>
              <a:ea typeface="Open Sans" panose="020B0606030504020204" pitchFamily="34" charset="0"/>
              <a:cs typeface="Open Sans" panose="020B0606030504020204" pitchFamily="34" charset="0"/>
            </a:rPr>
            <a:t> MMusd</a:t>
          </a:r>
          <a:endParaRPr lang="es-MX" sz="1400" b="1">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6</xdr:col>
      <xdr:colOff>190500</xdr:colOff>
      <xdr:row>6</xdr:row>
      <xdr:rowOff>76201</xdr:rowOff>
    </xdr:from>
    <xdr:to>
      <xdr:col>7</xdr:col>
      <xdr:colOff>656014</xdr:colOff>
      <xdr:row>8</xdr:row>
      <xdr:rowOff>14288</xdr:rowOff>
    </xdr:to>
    <xdr:cxnSp macro="">
      <xdr:nvCxnSpPr>
        <xdr:cNvPr id="14" name="Conector: angular 13">
          <a:extLst>
            <a:ext uri="{FF2B5EF4-FFF2-40B4-BE49-F238E27FC236}">
              <a16:creationId xmlns:a16="http://schemas.microsoft.com/office/drawing/2014/main" id="{00000000-0008-0000-0100-00000E000000}"/>
            </a:ext>
          </a:extLst>
        </xdr:cNvPr>
        <xdr:cNvCxnSpPr>
          <a:stCxn id="3" idx="3"/>
          <a:endCxn id="12" idx="1"/>
        </xdr:cNvCxnSpPr>
      </xdr:nvCxnSpPr>
      <xdr:spPr>
        <a:xfrm flipV="1">
          <a:off x="5010150" y="1371601"/>
          <a:ext cx="1227514" cy="395287"/>
        </a:xfrm>
        <a:prstGeom prst="bentConnector3">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8</xdr:row>
      <xdr:rowOff>14288</xdr:rowOff>
    </xdr:from>
    <xdr:to>
      <xdr:col>7</xdr:col>
      <xdr:colOff>665538</xdr:colOff>
      <xdr:row>10</xdr:row>
      <xdr:rowOff>90488</xdr:rowOff>
    </xdr:to>
    <xdr:cxnSp macro="">
      <xdr:nvCxnSpPr>
        <xdr:cNvPr id="16" name="Conector: angular 15">
          <a:extLst>
            <a:ext uri="{FF2B5EF4-FFF2-40B4-BE49-F238E27FC236}">
              <a16:creationId xmlns:a16="http://schemas.microsoft.com/office/drawing/2014/main" id="{00000000-0008-0000-0100-000010000000}"/>
            </a:ext>
          </a:extLst>
        </xdr:cNvPr>
        <xdr:cNvCxnSpPr>
          <a:stCxn id="3" idx="3"/>
          <a:endCxn id="13" idx="1"/>
        </xdr:cNvCxnSpPr>
      </xdr:nvCxnSpPr>
      <xdr:spPr>
        <a:xfrm>
          <a:off x="5010150" y="1766888"/>
          <a:ext cx="1237038" cy="533400"/>
        </a:xfrm>
        <a:prstGeom prst="bentConnector3">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680508</xdr:colOff>
      <xdr:row>80</xdr:row>
      <xdr:rowOff>23282</xdr:rowOff>
    </xdr:from>
    <xdr:to>
      <xdr:col>10</xdr:col>
      <xdr:colOff>128058</xdr:colOff>
      <xdr:row>82</xdr:row>
      <xdr:rowOff>70907</xdr:rowOff>
    </xdr:to>
    <xdr:sp macro="" textlink="">
      <xdr:nvSpPr>
        <xdr:cNvPr id="4" name="Rectángulo 3">
          <a:extLst>
            <a:ext uri="{FF2B5EF4-FFF2-40B4-BE49-F238E27FC236}">
              <a16:creationId xmlns:a16="http://schemas.microsoft.com/office/drawing/2014/main" id="{00000000-0008-0000-0100-000004000000}"/>
            </a:ext>
          </a:extLst>
        </xdr:cNvPr>
        <xdr:cNvSpPr/>
      </xdr:nvSpPr>
      <xdr:spPr>
        <a:xfrm>
          <a:off x="7030508" y="16903699"/>
          <a:ext cx="971550" cy="4497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100">
              <a:solidFill>
                <a:sysClr val="windowText" lastClr="000000"/>
              </a:solidFill>
            </a:rPr>
            <a:t>millones de dólares</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0.55532</cdr:x>
      <cdr:y>0.91493</cdr:y>
    </cdr:from>
    <cdr:to>
      <cdr:x>0.57198</cdr:x>
      <cdr:y>0.94965</cdr:y>
    </cdr:to>
    <cdr:sp macro="" textlink="">
      <cdr:nvSpPr>
        <cdr:cNvPr id="2" name="Rectángulo 1">
          <a:extLst xmlns:a="http://schemas.openxmlformats.org/drawingml/2006/main">
            <a:ext uri="{FF2B5EF4-FFF2-40B4-BE49-F238E27FC236}">
              <a16:creationId xmlns:a16="http://schemas.microsoft.com/office/drawing/2014/main" id="{7F8E873E-28C1-46E3-9CAE-AD24161FD870}"/>
            </a:ext>
          </a:extLst>
        </cdr:cNvPr>
        <cdr:cNvSpPr/>
      </cdr:nvSpPr>
      <cdr:spPr>
        <a:xfrm xmlns:a="http://schemas.openxmlformats.org/drawingml/2006/main">
          <a:off x="3305889" y="2823565"/>
          <a:ext cx="99179" cy="107150"/>
        </a:xfrm>
        <a:prstGeom xmlns:a="http://schemas.openxmlformats.org/drawingml/2006/main" prst="rect">
          <a:avLst/>
        </a:prstGeom>
        <a:noFill xmlns:a="http://schemas.openxmlformats.org/drawingml/2006/main"/>
        <a:ln xmlns:a="http://schemas.openxmlformats.org/drawingml/2006/main" w="9525" cap="flat" cmpd="sng" algn="ctr">
          <a:solidFill>
            <a:schemeClr val="accent6"/>
          </a:solidFill>
          <a:prstDash val="solid"/>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accent6"/>
        </a:fontRef>
      </cdr:style>
      <cdr:txBody>
        <a:bodyPr xmlns:a="http://schemas.openxmlformats.org/drawingml/2006/main" vertOverflow="clip"/>
        <a:lstStyle xmlns:a="http://schemas.openxmlformats.org/drawingml/2006/main"/>
        <a:p xmlns:a="http://schemas.openxmlformats.org/drawingml/2006/main">
          <a:endParaRPr lang="es-MX"/>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06"/>
  <sheetViews>
    <sheetView showWhiteSpace="0" view="pageBreakPreview" zoomScaleNormal="100" zoomScaleSheetLayoutView="100" workbookViewId="0"/>
  </sheetViews>
  <sheetFormatPr baseColWidth="10" defaultRowHeight="15"/>
  <cols>
    <col min="1" max="1" width="9" customWidth="1"/>
    <col min="3" max="3" width="17.5703125" customWidth="1"/>
    <col min="15" max="15" width="6.140625" customWidth="1"/>
  </cols>
  <sheetData>
    <row r="1" spans="1:16">
      <c r="A1" s="3"/>
      <c r="B1" s="3"/>
      <c r="C1" s="3"/>
      <c r="D1" s="3"/>
      <c r="E1" s="3"/>
      <c r="F1" s="3"/>
      <c r="G1" s="3"/>
      <c r="H1" s="3"/>
      <c r="I1" s="3"/>
      <c r="J1" s="3"/>
      <c r="K1" s="3"/>
      <c r="L1" s="3"/>
      <c r="M1" s="3"/>
      <c r="N1" s="3"/>
      <c r="O1" s="3"/>
      <c r="P1" s="4"/>
    </row>
    <row r="2" spans="1:16">
      <c r="A2" s="2"/>
      <c r="B2" s="2"/>
      <c r="C2" s="2"/>
      <c r="D2" s="2"/>
      <c r="E2" s="2"/>
      <c r="F2" s="2"/>
      <c r="G2" s="2"/>
      <c r="H2" s="2"/>
      <c r="I2" s="2"/>
      <c r="J2" s="2"/>
      <c r="K2" s="2"/>
      <c r="L2" s="2"/>
      <c r="M2" s="2"/>
      <c r="N2" s="2"/>
      <c r="O2" s="2"/>
      <c r="P2" s="4"/>
    </row>
    <row r="3" spans="1:16" ht="30" customHeight="1">
      <c r="A3" s="142" t="s">
        <v>42</v>
      </c>
      <c r="B3" s="142"/>
      <c r="C3" s="142"/>
      <c r="D3" s="142"/>
      <c r="E3" s="142"/>
      <c r="F3" s="142"/>
      <c r="G3" s="142"/>
      <c r="H3" s="142"/>
      <c r="I3" s="142"/>
      <c r="J3" s="142"/>
      <c r="K3" s="142"/>
      <c r="L3" s="142"/>
      <c r="M3" s="142"/>
      <c r="N3" s="142"/>
      <c r="O3" s="142"/>
      <c r="P3" s="4"/>
    </row>
    <row r="4" spans="1:16" ht="18" customHeight="1">
      <c r="A4" s="143" t="s">
        <v>67</v>
      </c>
      <c r="B4" s="143"/>
      <c r="C4" s="143"/>
      <c r="D4" s="143"/>
      <c r="E4" s="143"/>
      <c r="F4" s="143"/>
      <c r="G4" s="143"/>
      <c r="H4" s="143"/>
      <c r="I4" s="143"/>
      <c r="J4" s="143"/>
      <c r="K4" s="143"/>
      <c r="L4" s="143"/>
      <c r="M4" s="143"/>
      <c r="N4" s="143"/>
      <c r="O4" s="143"/>
      <c r="P4" s="4"/>
    </row>
    <row r="5" spans="1:16" ht="18">
      <c r="A5" s="70"/>
      <c r="B5" s="70"/>
      <c r="C5" s="70"/>
      <c r="D5" s="70"/>
      <c r="E5" s="70"/>
      <c r="F5" s="70"/>
      <c r="G5" s="70"/>
      <c r="H5" s="70"/>
      <c r="I5" s="70"/>
      <c r="J5" s="70"/>
      <c r="K5" s="70"/>
      <c r="L5" s="70"/>
      <c r="M5" s="70"/>
      <c r="N5" s="70"/>
      <c r="O5" s="70"/>
      <c r="P5" s="4"/>
    </row>
    <row r="6" spans="1:16" ht="18">
      <c r="A6" s="70"/>
      <c r="B6" s="70"/>
      <c r="C6" s="70"/>
      <c r="D6" s="70"/>
      <c r="E6" s="70"/>
      <c r="F6" s="70"/>
      <c r="G6" s="70"/>
      <c r="H6" s="70"/>
      <c r="I6" s="70"/>
      <c r="J6" s="70"/>
      <c r="K6" s="70"/>
      <c r="L6" s="70"/>
      <c r="M6" s="70"/>
      <c r="N6" s="70"/>
      <c r="O6" s="70"/>
      <c r="P6" s="4"/>
    </row>
    <row r="7" spans="1:16" ht="18">
      <c r="A7" s="70"/>
      <c r="B7" s="70"/>
      <c r="C7" s="70"/>
      <c r="D7" s="70"/>
      <c r="E7" s="70"/>
      <c r="F7" s="70"/>
      <c r="G7" s="70"/>
      <c r="H7" s="70"/>
      <c r="I7" s="70"/>
      <c r="J7" s="70"/>
      <c r="K7" s="70"/>
      <c r="L7" s="70"/>
      <c r="M7" s="70"/>
      <c r="N7" s="70"/>
      <c r="O7" s="70"/>
      <c r="P7" s="4"/>
    </row>
    <row r="8" spans="1:16" ht="18">
      <c r="A8" s="70"/>
      <c r="B8" s="70"/>
      <c r="C8" s="70"/>
      <c r="D8" s="70"/>
      <c r="E8" s="70"/>
      <c r="F8" s="70"/>
      <c r="G8" s="70"/>
      <c r="H8" s="70"/>
      <c r="I8" s="70"/>
      <c r="J8" s="70"/>
      <c r="K8" s="70"/>
      <c r="L8" s="70"/>
      <c r="M8" s="70"/>
      <c r="N8" s="70"/>
      <c r="O8" s="70"/>
      <c r="P8" s="4"/>
    </row>
    <row r="9" spans="1:16" ht="18">
      <c r="A9" s="70"/>
      <c r="B9" s="70"/>
      <c r="C9" s="70"/>
      <c r="D9" s="70"/>
      <c r="E9" s="70"/>
      <c r="F9" s="70"/>
      <c r="G9" s="70"/>
      <c r="H9" s="70"/>
      <c r="I9" s="70"/>
      <c r="J9" s="70"/>
      <c r="K9" s="70"/>
      <c r="L9" s="70"/>
      <c r="M9" s="70"/>
      <c r="N9" s="70"/>
      <c r="O9" s="70"/>
      <c r="P9" s="4"/>
    </row>
    <row r="10" spans="1:16" ht="18">
      <c r="A10" s="70"/>
      <c r="B10" s="70"/>
      <c r="C10" s="70"/>
      <c r="D10" s="70"/>
      <c r="E10" s="70"/>
      <c r="F10" s="70"/>
      <c r="G10" s="70"/>
      <c r="H10" s="70"/>
      <c r="I10" s="70"/>
      <c r="J10" s="70"/>
      <c r="K10" s="70"/>
      <c r="L10" s="70"/>
      <c r="M10" s="70"/>
      <c r="N10" s="70"/>
      <c r="O10" s="70"/>
      <c r="P10" s="4"/>
    </row>
    <row r="11" spans="1:16" ht="18">
      <c r="A11" s="70"/>
      <c r="B11" s="70"/>
      <c r="C11" s="70"/>
      <c r="D11" s="70"/>
      <c r="E11" s="70"/>
      <c r="F11" s="70"/>
      <c r="G11" s="70"/>
      <c r="H11" s="70"/>
      <c r="I11" s="70"/>
      <c r="J11" s="70"/>
      <c r="K11" s="70"/>
      <c r="L11" s="70"/>
      <c r="M11" s="70"/>
      <c r="N11" s="70"/>
      <c r="O11" s="70"/>
      <c r="P11" s="4"/>
    </row>
    <row r="12" spans="1:16" ht="18">
      <c r="A12" s="70"/>
      <c r="B12" s="70"/>
      <c r="C12" s="70"/>
      <c r="D12" s="70"/>
      <c r="E12" s="70"/>
      <c r="F12" s="70"/>
      <c r="G12" s="70"/>
      <c r="H12" s="70"/>
      <c r="I12" s="70"/>
      <c r="J12" s="70"/>
      <c r="K12" s="70"/>
      <c r="L12" s="70"/>
      <c r="M12" s="70"/>
      <c r="N12" s="70"/>
      <c r="O12" s="70"/>
      <c r="P12" s="4"/>
    </row>
    <row r="13" spans="1:16" ht="18">
      <c r="A13" s="70"/>
      <c r="B13" s="70"/>
      <c r="C13" s="70"/>
      <c r="D13" s="70"/>
      <c r="E13" s="70"/>
      <c r="F13" s="70"/>
      <c r="G13" s="70"/>
      <c r="H13" s="70"/>
      <c r="I13" s="70"/>
      <c r="J13" s="70"/>
      <c r="K13" s="70"/>
      <c r="L13" s="70"/>
      <c r="M13" s="70"/>
      <c r="N13" s="70"/>
      <c r="O13" s="70"/>
      <c r="P13" s="4"/>
    </row>
    <row r="14" spans="1:16" ht="18">
      <c r="A14" s="70"/>
      <c r="B14" s="70"/>
      <c r="C14" s="70"/>
      <c r="D14" s="70"/>
      <c r="E14" s="70"/>
      <c r="F14" s="70"/>
      <c r="G14" s="70"/>
      <c r="H14" s="70"/>
      <c r="I14" s="70"/>
      <c r="J14" s="70"/>
      <c r="K14" s="70"/>
      <c r="L14" s="70"/>
      <c r="M14" s="70"/>
      <c r="N14" s="70"/>
      <c r="O14" s="70"/>
      <c r="P14" s="4"/>
    </row>
    <row r="15" spans="1:16" ht="18">
      <c r="A15" s="70"/>
      <c r="B15" s="70"/>
      <c r="C15" s="70"/>
      <c r="D15" s="70"/>
      <c r="E15" s="70"/>
      <c r="F15" s="70"/>
      <c r="G15" s="70"/>
      <c r="H15" s="70"/>
      <c r="I15" s="70"/>
      <c r="J15" s="70"/>
      <c r="K15" s="70"/>
      <c r="L15" s="70"/>
      <c r="M15" s="70"/>
      <c r="N15" s="70"/>
      <c r="O15" s="70"/>
      <c r="P15" s="4"/>
    </row>
    <row r="16" spans="1:16" ht="18">
      <c r="A16" s="70"/>
      <c r="B16" s="70"/>
      <c r="C16" s="70"/>
      <c r="D16" s="70"/>
      <c r="E16" s="70"/>
      <c r="F16" s="70"/>
      <c r="G16" s="70"/>
      <c r="H16" s="70"/>
      <c r="I16" s="70"/>
      <c r="J16" s="70"/>
      <c r="K16" s="70"/>
      <c r="L16" s="70"/>
      <c r="M16" s="70"/>
      <c r="N16" s="70"/>
      <c r="O16" s="70"/>
      <c r="P16" s="4"/>
    </row>
    <row r="17" spans="1:16" ht="18">
      <c r="A17" s="70"/>
      <c r="B17" s="70"/>
      <c r="C17" s="70"/>
      <c r="D17" s="70"/>
      <c r="E17" s="70"/>
      <c r="F17" s="70"/>
      <c r="G17" s="70"/>
      <c r="H17" s="70"/>
      <c r="I17" s="70"/>
      <c r="J17" s="70"/>
      <c r="K17" s="70"/>
      <c r="L17" s="70"/>
      <c r="M17" s="70"/>
      <c r="N17" s="70"/>
      <c r="O17" s="70"/>
      <c r="P17" s="4"/>
    </row>
    <row r="18" spans="1:16" ht="18">
      <c r="A18" s="70"/>
      <c r="B18" s="70"/>
      <c r="C18" s="70"/>
      <c r="D18" s="70"/>
      <c r="E18" s="70"/>
      <c r="F18" s="70"/>
      <c r="G18" s="70"/>
      <c r="H18" s="70"/>
      <c r="I18" s="70"/>
      <c r="J18" s="70"/>
      <c r="K18" s="70"/>
      <c r="L18" s="70"/>
      <c r="M18" s="70"/>
      <c r="N18" s="70"/>
      <c r="O18" s="70"/>
      <c r="P18" s="4"/>
    </row>
    <row r="19" spans="1:16" ht="18">
      <c r="A19" s="70"/>
      <c r="B19" s="70"/>
      <c r="C19" s="70"/>
      <c r="D19" s="70"/>
      <c r="E19" s="70"/>
      <c r="F19" s="70"/>
      <c r="G19" s="70"/>
      <c r="H19" s="70"/>
      <c r="I19" s="70"/>
      <c r="J19" s="70"/>
      <c r="K19" s="70"/>
      <c r="L19" s="70"/>
      <c r="M19" s="70"/>
      <c r="N19" s="70"/>
      <c r="O19" s="70"/>
      <c r="P19" s="4"/>
    </row>
    <row r="20" spans="1:16" ht="18">
      <c r="A20" s="70"/>
      <c r="B20" s="70"/>
      <c r="C20" s="70"/>
      <c r="D20" s="70"/>
      <c r="E20" s="70"/>
      <c r="F20" s="70"/>
      <c r="G20" s="70"/>
      <c r="H20" s="70"/>
      <c r="I20" s="70"/>
      <c r="J20" s="70"/>
      <c r="K20" s="70"/>
      <c r="L20" s="70"/>
      <c r="M20" s="70"/>
      <c r="N20" s="70"/>
      <c r="O20" s="70"/>
      <c r="P20" s="4"/>
    </row>
    <row r="21" spans="1:16" ht="18">
      <c r="A21" s="70"/>
      <c r="B21" s="70"/>
      <c r="C21" s="70"/>
      <c r="D21" s="70"/>
      <c r="E21" s="70"/>
      <c r="F21" s="70"/>
      <c r="G21" s="70"/>
      <c r="H21" s="70"/>
      <c r="I21" s="70"/>
      <c r="J21" s="70"/>
      <c r="K21" s="70"/>
      <c r="L21" s="70"/>
      <c r="M21" s="70"/>
      <c r="N21" s="70"/>
      <c r="O21" s="70"/>
      <c r="P21" s="4"/>
    </row>
    <row r="22" spans="1:16" ht="18">
      <c r="A22" s="70"/>
      <c r="B22" s="70"/>
      <c r="C22" s="70"/>
      <c r="D22" s="70"/>
      <c r="E22" s="70"/>
      <c r="F22" s="70"/>
      <c r="G22" s="70"/>
      <c r="H22" s="70"/>
      <c r="I22" s="70"/>
      <c r="J22" s="70"/>
      <c r="K22" s="70"/>
      <c r="L22" s="70"/>
      <c r="M22" s="70"/>
      <c r="N22" s="70"/>
      <c r="O22" s="70"/>
      <c r="P22" s="4"/>
    </row>
    <row r="23" spans="1:16" ht="18">
      <c r="A23" s="70"/>
      <c r="B23" s="70"/>
      <c r="C23" s="70"/>
      <c r="D23" s="70"/>
      <c r="E23" s="70"/>
      <c r="F23" s="70"/>
      <c r="G23" s="70"/>
      <c r="H23" s="70"/>
      <c r="I23" s="70"/>
      <c r="J23" s="70"/>
      <c r="K23" s="70"/>
      <c r="L23" s="70"/>
      <c r="M23" s="70"/>
      <c r="N23" s="70"/>
      <c r="O23" s="70"/>
      <c r="P23" s="4"/>
    </row>
    <row r="24" spans="1:16" ht="18">
      <c r="A24" s="70"/>
      <c r="B24" s="70"/>
      <c r="C24" s="70"/>
      <c r="D24" s="70"/>
      <c r="E24" s="70"/>
      <c r="F24" s="70"/>
      <c r="G24" s="70"/>
      <c r="H24" s="70"/>
      <c r="I24" s="70"/>
      <c r="J24" s="70"/>
      <c r="K24" s="70"/>
      <c r="L24" s="70"/>
      <c r="M24" s="70"/>
      <c r="N24" s="70"/>
      <c r="O24" s="70"/>
      <c r="P24" s="4"/>
    </row>
    <row r="25" spans="1:16" ht="22.5">
      <c r="A25" s="145" t="s">
        <v>29</v>
      </c>
      <c r="B25" s="145"/>
      <c r="C25" s="145"/>
      <c r="D25" s="145"/>
      <c r="E25" s="145"/>
      <c r="F25" s="145"/>
      <c r="G25" s="145"/>
      <c r="H25" s="145"/>
      <c r="I25" s="145"/>
      <c r="J25" s="145"/>
      <c r="K25" s="145"/>
      <c r="L25" s="145"/>
      <c r="M25" s="145"/>
      <c r="N25" s="145"/>
      <c r="O25" s="145"/>
      <c r="P25" s="4"/>
    </row>
    <row r="26" spans="1:16">
      <c r="A26" s="3"/>
      <c r="B26" s="3"/>
      <c r="C26" s="3"/>
      <c r="D26" s="3"/>
      <c r="E26" s="3"/>
      <c r="F26" s="3"/>
      <c r="G26" s="3"/>
      <c r="H26" s="3"/>
      <c r="I26" s="3"/>
      <c r="J26" s="3"/>
      <c r="K26" s="3"/>
      <c r="L26" s="3"/>
      <c r="M26" s="3"/>
      <c r="N26" s="3"/>
      <c r="O26" s="3"/>
      <c r="P26" s="4"/>
    </row>
    <row r="27" spans="1:16">
      <c r="A27" s="68"/>
      <c r="B27" s="68"/>
      <c r="C27" s="68"/>
      <c r="D27" s="68"/>
      <c r="E27" s="68"/>
      <c r="F27" s="68"/>
      <c r="G27" s="68"/>
      <c r="H27" s="68"/>
      <c r="I27" s="68"/>
      <c r="J27" s="68"/>
      <c r="K27" s="68"/>
      <c r="L27" s="68"/>
      <c r="M27" s="68"/>
      <c r="N27" s="68"/>
      <c r="O27" s="68"/>
      <c r="P27" s="4"/>
    </row>
    <row r="28" spans="1:16">
      <c r="A28" s="68"/>
      <c r="B28" s="68"/>
      <c r="C28" s="68"/>
      <c r="D28" s="68"/>
      <c r="E28" s="68"/>
      <c r="F28" s="68"/>
      <c r="G28" s="68"/>
      <c r="H28" s="68"/>
      <c r="I28" s="68"/>
      <c r="J28" s="68"/>
      <c r="K28" s="68"/>
      <c r="L28" s="68"/>
      <c r="M28" s="68"/>
      <c r="N28" s="68"/>
      <c r="O28" s="68"/>
      <c r="P28" s="4"/>
    </row>
    <row r="29" spans="1:16" ht="22.5">
      <c r="A29" s="146" t="s">
        <v>29</v>
      </c>
      <c r="B29" s="146"/>
      <c r="C29" s="146"/>
      <c r="D29" s="146"/>
      <c r="E29" s="146"/>
      <c r="F29" s="146"/>
      <c r="G29" s="146"/>
      <c r="H29" s="146"/>
      <c r="I29" s="146"/>
      <c r="J29" s="146"/>
      <c r="K29" s="146"/>
      <c r="L29" s="146"/>
      <c r="M29" s="146"/>
      <c r="N29" s="146"/>
      <c r="O29" s="146"/>
      <c r="P29" s="3"/>
    </row>
    <row r="30" spans="1:16">
      <c r="A30" s="68"/>
      <c r="B30" s="67"/>
      <c r="C30" s="67"/>
      <c r="D30" s="67"/>
      <c r="E30" s="67"/>
      <c r="F30" s="68"/>
      <c r="G30" s="68"/>
      <c r="H30" s="68"/>
      <c r="I30" s="68"/>
      <c r="J30" s="68"/>
      <c r="K30" s="68"/>
      <c r="L30" s="68"/>
      <c r="M30" s="68"/>
      <c r="N30" s="68"/>
      <c r="O30" s="68"/>
      <c r="P30" s="3"/>
    </row>
    <row r="31" spans="1:16">
      <c r="A31" s="68"/>
      <c r="B31" s="67"/>
      <c r="C31" s="67"/>
      <c r="D31" s="67"/>
      <c r="E31" s="67"/>
      <c r="F31" s="68"/>
      <c r="G31" s="68"/>
      <c r="H31" s="68"/>
      <c r="I31" s="68"/>
      <c r="J31" s="68"/>
      <c r="K31" s="68"/>
      <c r="L31" s="68"/>
      <c r="M31" s="68"/>
      <c r="N31" s="68"/>
      <c r="O31" s="68"/>
      <c r="P31" s="3"/>
    </row>
    <row r="32" spans="1:16">
      <c r="A32" s="68"/>
      <c r="B32" s="67"/>
      <c r="C32" s="67"/>
      <c r="D32" s="67"/>
      <c r="E32" s="67"/>
      <c r="F32" s="68"/>
      <c r="G32" s="68"/>
      <c r="H32" s="68"/>
      <c r="I32" s="68"/>
      <c r="J32" s="68"/>
      <c r="K32" s="68"/>
      <c r="L32" s="68"/>
      <c r="M32" s="68"/>
      <c r="N32" s="68"/>
      <c r="O32" s="68"/>
      <c r="P32" s="3"/>
    </row>
    <row r="33" spans="1:23">
      <c r="A33" s="68"/>
      <c r="B33" s="67"/>
      <c r="C33" s="67"/>
      <c r="D33" s="67"/>
      <c r="E33" s="67"/>
      <c r="F33" s="68"/>
      <c r="G33" s="68"/>
      <c r="H33" s="68"/>
      <c r="I33" s="68"/>
      <c r="J33" s="68"/>
      <c r="K33" s="68"/>
      <c r="L33" s="68"/>
      <c r="M33" s="68"/>
      <c r="N33" s="68"/>
      <c r="O33" s="68"/>
      <c r="P33" s="3"/>
    </row>
    <row r="34" spans="1:23">
      <c r="A34" s="68"/>
      <c r="B34" s="68"/>
      <c r="C34" s="68"/>
      <c r="D34" s="68"/>
      <c r="E34" s="68"/>
      <c r="F34" s="68"/>
      <c r="G34" s="68"/>
      <c r="H34" s="68"/>
      <c r="I34" s="68"/>
      <c r="J34" s="68"/>
      <c r="K34" s="68"/>
      <c r="L34" s="68"/>
      <c r="M34" s="68"/>
      <c r="N34" s="68"/>
      <c r="O34" s="68"/>
      <c r="P34" s="3"/>
    </row>
    <row r="35" spans="1:23">
      <c r="A35" s="68"/>
      <c r="B35" s="68"/>
      <c r="C35" s="68"/>
      <c r="D35" s="68"/>
      <c r="E35" s="68"/>
      <c r="F35" s="68"/>
      <c r="G35" s="68"/>
      <c r="H35" s="68"/>
      <c r="I35" s="68"/>
      <c r="J35" s="68"/>
      <c r="K35" s="68"/>
      <c r="L35" s="68"/>
      <c r="M35" s="68"/>
      <c r="N35" s="68"/>
      <c r="O35" s="68"/>
      <c r="P35" s="68"/>
      <c r="Q35" s="66"/>
      <c r="R35" s="66"/>
      <c r="S35" s="66"/>
      <c r="T35" s="66"/>
      <c r="U35" s="66"/>
      <c r="V35" s="66"/>
      <c r="W35" s="66"/>
    </row>
    <row r="36" spans="1:23">
      <c r="A36" s="68"/>
      <c r="B36" s="68"/>
      <c r="C36" s="68"/>
      <c r="D36" s="68"/>
      <c r="E36" s="68"/>
      <c r="F36" s="68"/>
      <c r="G36" s="68"/>
      <c r="H36" s="68"/>
      <c r="I36" s="68"/>
      <c r="J36" s="68"/>
      <c r="K36" s="68"/>
      <c r="L36" s="68"/>
      <c r="M36" s="68"/>
      <c r="N36" s="68"/>
      <c r="O36" s="68"/>
      <c r="P36" s="68"/>
      <c r="Q36" s="66"/>
      <c r="R36" s="66"/>
      <c r="S36" s="66"/>
      <c r="T36" s="66"/>
      <c r="U36" s="66"/>
      <c r="V36" s="66"/>
      <c r="W36" s="66"/>
    </row>
    <row r="37" spans="1:23">
      <c r="A37" s="68"/>
      <c r="B37" s="68"/>
      <c r="C37" s="68"/>
      <c r="D37" s="68"/>
      <c r="E37" s="68"/>
      <c r="F37" s="68"/>
      <c r="G37" s="68"/>
      <c r="H37" s="68"/>
      <c r="I37" s="68"/>
      <c r="J37" s="68"/>
      <c r="K37" s="68"/>
      <c r="L37" s="68"/>
      <c r="M37" s="68"/>
      <c r="N37" s="68"/>
      <c r="O37" s="68"/>
      <c r="P37" s="68"/>
      <c r="Q37" s="66"/>
      <c r="R37" s="66"/>
      <c r="S37" s="66"/>
      <c r="T37" s="66"/>
      <c r="U37" s="66"/>
      <c r="V37" s="66"/>
      <c r="W37" s="66"/>
    </row>
    <row r="38" spans="1:23">
      <c r="A38" s="68"/>
      <c r="B38" s="68"/>
      <c r="C38" s="68"/>
      <c r="D38" s="68"/>
      <c r="E38" s="68"/>
      <c r="F38" s="68"/>
      <c r="G38" s="68"/>
      <c r="H38" s="68"/>
      <c r="I38" s="68"/>
      <c r="J38" s="68"/>
      <c r="K38" s="68"/>
      <c r="L38" s="68"/>
      <c r="M38" s="68"/>
      <c r="N38" s="68"/>
      <c r="O38" s="68"/>
      <c r="P38" s="68"/>
      <c r="Q38" s="66"/>
      <c r="R38" s="66"/>
      <c r="S38" s="66"/>
      <c r="T38" s="66"/>
      <c r="U38" s="66"/>
      <c r="V38" s="66"/>
      <c r="W38" s="66"/>
    </row>
    <row r="39" spans="1:23">
      <c r="A39" s="68"/>
      <c r="B39" s="68"/>
      <c r="C39" s="68"/>
      <c r="D39" s="68"/>
      <c r="E39" s="68"/>
      <c r="F39" s="68"/>
      <c r="G39" s="68"/>
      <c r="H39" s="68"/>
      <c r="I39" s="68"/>
      <c r="J39" s="68"/>
      <c r="K39" s="68"/>
      <c r="L39" s="68"/>
      <c r="M39" s="68"/>
      <c r="N39" s="68"/>
      <c r="O39" s="68"/>
      <c r="P39" s="68"/>
      <c r="Q39" s="66"/>
      <c r="R39" s="66"/>
      <c r="S39" s="66"/>
      <c r="T39" s="66"/>
      <c r="U39" s="66"/>
      <c r="V39" s="66"/>
      <c r="W39" s="66"/>
    </row>
    <row r="40" spans="1:23">
      <c r="A40" s="68"/>
      <c r="B40" s="68"/>
      <c r="C40" s="68"/>
      <c r="D40" s="68"/>
      <c r="E40" s="68"/>
      <c r="F40" s="68"/>
      <c r="G40" s="68"/>
      <c r="H40" s="68"/>
      <c r="I40" s="68"/>
      <c r="J40" s="68"/>
      <c r="K40" s="68"/>
      <c r="L40" s="68"/>
      <c r="M40" s="68"/>
      <c r="N40" s="68"/>
      <c r="O40" s="68"/>
      <c r="P40" s="68"/>
      <c r="Q40" s="66"/>
      <c r="R40" s="66"/>
      <c r="S40" s="66"/>
      <c r="T40" s="66"/>
      <c r="U40" s="66"/>
      <c r="V40" s="66"/>
      <c r="W40" s="66"/>
    </row>
    <row r="41" spans="1:23">
      <c r="A41" s="68"/>
      <c r="B41" s="68"/>
      <c r="C41" s="68"/>
      <c r="D41" s="68"/>
      <c r="E41" s="68"/>
      <c r="F41" s="68"/>
      <c r="G41" s="68"/>
      <c r="H41" s="68"/>
      <c r="I41" s="67"/>
      <c r="J41" s="68"/>
      <c r="K41" s="68"/>
      <c r="L41" s="68"/>
      <c r="M41" s="68"/>
      <c r="N41" s="68"/>
      <c r="O41" s="68"/>
      <c r="P41" s="68"/>
      <c r="Q41" s="66"/>
      <c r="R41" s="66"/>
      <c r="S41" s="66"/>
      <c r="T41" s="66"/>
      <c r="U41" s="66"/>
      <c r="V41" s="66"/>
      <c r="W41" s="66"/>
    </row>
    <row r="42" spans="1:23">
      <c r="A42" s="68"/>
      <c r="B42" s="68"/>
      <c r="C42" s="68"/>
      <c r="D42" s="68"/>
      <c r="E42" s="68"/>
      <c r="F42" s="68"/>
      <c r="G42" s="68"/>
      <c r="H42" s="68"/>
      <c r="I42" s="68"/>
      <c r="J42" s="68"/>
      <c r="K42" s="68"/>
      <c r="L42" s="68"/>
      <c r="M42" s="68"/>
      <c r="N42" s="68"/>
      <c r="O42" s="68"/>
      <c r="P42" s="69"/>
      <c r="Q42" s="66"/>
      <c r="R42" s="66"/>
      <c r="S42" s="66"/>
      <c r="T42" s="66"/>
      <c r="U42" s="66"/>
      <c r="V42" s="66"/>
      <c r="W42" s="66"/>
    </row>
    <row r="43" spans="1:23">
      <c r="A43" s="68"/>
      <c r="B43" s="68"/>
      <c r="C43" s="68"/>
      <c r="D43" s="68"/>
      <c r="E43" s="68"/>
      <c r="F43" s="68"/>
      <c r="G43" s="68"/>
      <c r="H43" s="68"/>
      <c r="I43" s="68"/>
      <c r="J43" s="68"/>
      <c r="K43" s="68"/>
      <c r="L43" s="68"/>
      <c r="M43" s="68"/>
      <c r="N43" s="68"/>
      <c r="O43" s="68"/>
      <c r="P43" s="69"/>
      <c r="Q43" s="66"/>
      <c r="R43" s="66"/>
      <c r="S43" s="66"/>
      <c r="T43" s="66"/>
      <c r="U43" s="66"/>
      <c r="V43" s="66"/>
      <c r="W43" s="66"/>
    </row>
    <row r="44" spans="1:23">
      <c r="A44" s="68"/>
      <c r="B44" s="68"/>
      <c r="C44" s="68"/>
      <c r="D44" s="68"/>
      <c r="E44" s="68"/>
      <c r="F44" s="68"/>
      <c r="G44" s="68"/>
      <c r="H44" s="68"/>
      <c r="I44" s="68"/>
      <c r="J44" s="68"/>
      <c r="K44" s="68"/>
      <c r="L44" s="68"/>
      <c r="M44" s="68"/>
      <c r="N44" s="68"/>
      <c r="O44" s="68"/>
      <c r="P44" s="69"/>
      <c r="Q44" s="66"/>
      <c r="R44" s="66"/>
      <c r="S44" s="66"/>
      <c r="T44" s="66"/>
      <c r="U44" s="66"/>
      <c r="V44" s="66"/>
      <c r="W44" s="66"/>
    </row>
    <row r="45" spans="1:23">
      <c r="A45" s="68"/>
      <c r="B45" s="68"/>
      <c r="C45" s="68"/>
      <c r="D45" s="68"/>
      <c r="E45" s="68"/>
      <c r="F45" s="68"/>
      <c r="G45" s="68"/>
      <c r="H45" s="68"/>
      <c r="I45" s="68"/>
      <c r="J45" s="68"/>
      <c r="K45" s="68"/>
      <c r="L45" s="68"/>
      <c r="M45" s="68"/>
      <c r="N45" s="68"/>
      <c r="O45" s="68"/>
      <c r="P45" s="69"/>
      <c r="Q45" s="66"/>
      <c r="R45" s="66"/>
      <c r="S45" s="66"/>
      <c r="T45" s="66"/>
      <c r="U45" s="66"/>
      <c r="V45" s="66"/>
      <c r="W45" s="66"/>
    </row>
    <row r="46" spans="1:23" ht="24.75">
      <c r="A46" s="68"/>
      <c r="B46" s="68"/>
      <c r="C46" s="68"/>
      <c r="D46" s="147" t="s">
        <v>44</v>
      </c>
      <c r="E46" s="147"/>
      <c r="F46" s="147"/>
      <c r="G46" s="147"/>
      <c r="H46" s="147"/>
      <c r="I46" s="147"/>
      <c r="J46" s="147"/>
      <c r="K46" s="147"/>
      <c r="L46" s="147"/>
      <c r="M46" s="68"/>
      <c r="N46" s="68"/>
      <c r="O46" s="68"/>
      <c r="P46" s="69"/>
      <c r="Q46" s="66"/>
      <c r="R46" s="66"/>
      <c r="S46" s="66"/>
      <c r="T46" s="66"/>
      <c r="U46" s="66"/>
      <c r="V46" s="66"/>
      <c r="W46" s="66"/>
    </row>
    <row r="47" spans="1:23">
      <c r="A47" s="68"/>
      <c r="B47" s="68"/>
      <c r="C47" s="68"/>
      <c r="D47" s="68"/>
      <c r="E47" s="68"/>
      <c r="F47" s="68"/>
      <c r="G47" s="68"/>
      <c r="H47" s="68"/>
      <c r="I47" s="68"/>
      <c r="J47" s="68"/>
      <c r="K47" s="68"/>
      <c r="L47" s="68"/>
      <c r="M47" s="68"/>
      <c r="N47" s="68"/>
      <c r="O47" s="68"/>
      <c r="P47" s="69"/>
      <c r="Q47" s="66"/>
      <c r="R47" s="66"/>
      <c r="S47" s="66"/>
      <c r="T47" s="66"/>
      <c r="U47" s="66"/>
      <c r="V47" s="66"/>
      <c r="W47" s="66"/>
    </row>
    <row r="48" spans="1:23">
      <c r="A48" s="68"/>
      <c r="B48" s="68"/>
      <c r="C48" s="68"/>
      <c r="D48" s="68"/>
      <c r="E48" s="68"/>
      <c r="F48" s="68"/>
      <c r="G48" s="68"/>
      <c r="H48" s="68"/>
      <c r="I48" s="68"/>
      <c r="J48" s="68"/>
      <c r="K48" s="68"/>
      <c r="L48" s="68"/>
      <c r="M48" s="68"/>
      <c r="N48" s="68"/>
      <c r="O48" s="68"/>
      <c r="P48" s="69"/>
      <c r="Q48" s="66"/>
      <c r="R48" s="66"/>
      <c r="S48" s="66"/>
      <c r="T48" s="66"/>
      <c r="U48" s="66"/>
      <c r="V48" s="66"/>
      <c r="W48" s="66"/>
    </row>
    <row r="49" spans="1:23">
      <c r="A49" s="68"/>
      <c r="B49" s="68"/>
      <c r="C49" s="68"/>
      <c r="D49" s="68"/>
      <c r="E49" s="68"/>
      <c r="F49" s="68"/>
      <c r="G49" s="68"/>
      <c r="H49" s="68"/>
      <c r="I49" s="68"/>
      <c r="J49" s="68"/>
      <c r="K49" s="68"/>
      <c r="L49" s="68"/>
      <c r="M49" s="68"/>
      <c r="N49" s="68"/>
      <c r="O49" s="68"/>
      <c r="P49" s="69"/>
      <c r="Q49" s="66"/>
      <c r="R49" s="66"/>
      <c r="S49" s="66"/>
      <c r="T49" s="66"/>
      <c r="U49" s="66"/>
      <c r="V49" s="66"/>
      <c r="W49" s="66"/>
    </row>
    <row r="50" spans="1:23" ht="21" customHeight="1">
      <c r="A50" s="67"/>
      <c r="B50" s="67"/>
      <c r="C50" s="67"/>
      <c r="D50" s="67"/>
      <c r="E50" s="67"/>
      <c r="F50" s="67"/>
      <c r="G50" s="67"/>
      <c r="H50" s="67"/>
      <c r="I50" s="67"/>
      <c r="J50" s="67"/>
      <c r="K50" s="67"/>
      <c r="L50" s="67"/>
      <c r="M50" s="67"/>
      <c r="N50" s="67"/>
      <c r="O50" s="67"/>
      <c r="P50" s="69"/>
      <c r="Q50" s="66"/>
      <c r="R50" s="66"/>
      <c r="S50" s="66"/>
      <c r="T50" s="66"/>
      <c r="U50" s="66"/>
      <c r="V50" s="66"/>
      <c r="W50" s="66"/>
    </row>
    <row r="51" spans="1:23">
      <c r="A51" s="68"/>
      <c r="B51" s="68"/>
      <c r="C51" s="68"/>
      <c r="D51" s="68"/>
      <c r="E51" s="68"/>
      <c r="F51" s="68"/>
      <c r="G51" s="68"/>
      <c r="H51" s="68"/>
      <c r="I51" s="67"/>
      <c r="J51" s="67"/>
      <c r="K51" s="67"/>
      <c r="L51" s="67"/>
      <c r="M51" s="67"/>
      <c r="N51" s="67"/>
      <c r="O51" s="68"/>
      <c r="P51" s="69"/>
      <c r="Q51" s="66"/>
      <c r="R51" s="66"/>
      <c r="S51" s="66"/>
      <c r="T51" s="66"/>
      <c r="U51" s="66"/>
      <c r="V51" s="66"/>
      <c r="W51" s="66"/>
    </row>
    <row r="52" spans="1:23">
      <c r="A52" s="68"/>
      <c r="B52" s="68"/>
      <c r="C52" s="68"/>
      <c r="D52" s="68"/>
      <c r="E52" s="68"/>
      <c r="F52" s="68"/>
      <c r="G52" s="68"/>
      <c r="H52" s="68"/>
      <c r="I52" s="68"/>
      <c r="J52" s="68"/>
      <c r="K52" s="68"/>
      <c r="L52" s="68"/>
      <c r="M52" s="68"/>
      <c r="N52" s="68"/>
      <c r="O52" s="68"/>
      <c r="P52" s="69"/>
      <c r="Q52" s="66"/>
      <c r="R52" s="66"/>
      <c r="S52" s="66"/>
      <c r="T52" s="66"/>
      <c r="U52" s="66"/>
      <c r="V52" s="66"/>
      <c r="W52" s="66"/>
    </row>
    <row r="53" spans="1:23">
      <c r="A53" s="68"/>
      <c r="B53" s="68"/>
      <c r="C53" s="68"/>
      <c r="D53" s="68"/>
      <c r="E53" s="68"/>
      <c r="F53" s="68"/>
      <c r="G53" s="68"/>
      <c r="H53" s="68"/>
      <c r="I53" s="68"/>
      <c r="J53" s="68"/>
      <c r="K53" s="68"/>
      <c r="L53" s="68"/>
      <c r="M53" s="68"/>
      <c r="N53" s="68"/>
      <c r="O53" s="68"/>
      <c r="P53" s="69"/>
      <c r="Q53" s="66"/>
      <c r="R53" s="66"/>
      <c r="S53" s="66"/>
      <c r="T53" s="66"/>
      <c r="U53" s="66"/>
      <c r="V53" s="66"/>
      <c r="W53" s="66"/>
    </row>
    <row r="54" spans="1:23">
      <c r="A54" s="68"/>
      <c r="B54" s="67"/>
      <c r="C54" s="68"/>
      <c r="D54" s="68"/>
      <c r="E54" s="68"/>
      <c r="F54" s="68"/>
      <c r="G54" s="68"/>
      <c r="H54" s="68"/>
      <c r="I54" s="68"/>
      <c r="J54" s="68"/>
      <c r="K54" s="68"/>
      <c r="L54" s="68"/>
      <c r="M54" s="68"/>
      <c r="N54" s="68"/>
      <c r="O54" s="68"/>
      <c r="P54" s="69"/>
      <c r="Q54" s="66"/>
      <c r="R54" s="66"/>
      <c r="S54" s="66"/>
      <c r="T54" s="66"/>
      <c r="U54" s="66"/>
      <c r="V54" s="66"/>
      <c r="W54" s="66"/>
    </row>
    <row r="55" spans="1:23">
      <c r="A55" s="68"/>
      <c r="B55" s="68"/>
      <c r="C55" s="68"/>
      <c r="D55" s="68"/>
      <c r="E55" s="68"/>
      <c r="F55" s="68"/>
      <c r="G55" s="68"/>
      <c r="H55" s="68"/>
      <c r="I55" s="68"/>
      <c r="J55" s="68"/>
      <c r="K55" s="68"/>
      <c r="L55" s="68"/>
      <c r="M55" s="68"/>
      <c r="N55" s="68"/>
      <c r="O55" s="68"/>
      <c r="P55" s="69"/>
      <c r="Q55" s="66"/>
      <c r="R55" s="66"/>
      <c r="S55" s="66"/>
      <c r="T55" s="66"/>
      <c r="U55" s="66"/>
      <c r="V55" s="66"/>
      <c r="W55" s="66"/>
    </row>
    <row r="56" spans="1:23">
      <c r="A56" s="68"/>
      <c r="B56" s="68"/>
      <c r="C56" s="68"/>
      <c r="D56" s="68"/>
      <c r="E56" s="68"/>
      <c r="F56" s="68"/>
      <c r="G56" s="68"/>
      <c r="H56" s="68"/>
      <c r="I56" s="68"/>
      <c r="J56" s="68"/>
      <c r="K56" s="68"/>
      <c r="L56" s="68"/>
      <c r="M56" s="68"/>
      <c r="N56" s="68"/>
      <c r="O56" s="68"/>
      <c r="P56" s="69"/>
      <c r="Q56" s="66"/>
      <c r="R56" s="66"/>
      <c r="S56" s="66"/>
      <c r="T56" s="66"/>
      <c r="U56" s="66"/>
      <c r="V56" s="66"/>
      <c r="W56" s="66"/>
    </row>
    <row r="57" spans="1:23">
      <c r="A57" s="68"/>
      <c r="B57" s="67"/>
      <c r="C57" s="67"/>
      <c r="D57" s="68"/>
      <c r="E57" s="68"/>
      <c r="F57" s="68"/>
      <c r="G57" s="68"/>
      <c r="H57" s="67"/>
      <c r="I57" s="67"/>
      <c r="J57" s="67"/>
      <c r="K57" s="67"/>
      <c r="L57" s="67"/>
      <c r="M57" s="67"/>
      <c r="N57" s="67"/>
      <c r="O57" s="68"/>
      <c r="P57" s="69"/>
      <c r="Q57" s="66"/>
      <c r="R57" s="66"/>
      <c r="S57" s="66"/>
      <c r="T57" s="66"/>
      <c r="U57" s="66"/>
      <c r="V57" s="66"/>
      <c r="W57" s="66"/>
    </row>
    <row r="58" spans="1:23">
      <c r="A58" s="68"/>
      <c r="B58" s="68"/>
      <c r="C58" s="67"/>
      <c r="D58" s="68"/>
      <c r="E58" s="68"/>
      <c r="F58" s="68"/>
      <c r="G58" s="68"/>
      <c r="H58" s="67"/>
      <c r="I58" s="67"/>
      <c r="J58" s="67"/>
      <c r="K58" s="67"/>
      <c r="L58" s="67"/>
      <c r="M58" s="67"/>
      <c r="N58" s="67"/>
      <c r="O58" s="68"/>
      <c r="P58" s="4"/>
    </row>
    <row r="59" spans="1:23">
      <c r="A59" s="68"/>
      <c r="B59" s="68"/>
      <c r="C59" s="68"/>
      <c r="D59" s="68"/>
      <c r="E59" s="68"/>
      <c r="F59" s="68"/>
      <c r="G59" s="68"/>
      <c r="H59" s="68"/>
      <c r="I59" s="68"/>
      <c r="J59" s="68"/>
      <c r="K59" s="68"/>
      <c r="L59" s="68"/>
      <c r="M59" s="68"/>
      <c r="N59" s="68"/>
      <c r="O59" s="68"/>
      <c r="P59" s="4"/>
    </row>
    <row r="60" spans="1:23">
      <c r="A60" s="68"/>
      <c r="B60" s="68"/>
      <c r="C60" s="68"/>
      <c r="D60" s="68"/>
      <c r="E60" s="68"/>
      <c r="F60" s="68"/>
      <c r="G60" s="68"/>
      <c r="H60" s="68"/>
      <c r="I60" s="68"/>
      <c r="J60" s="68"/>
      <c r="K60" s="68"/>
      <c r="L60" s="68"/>
      <c r="M60" s="68"/>
      <c r="N60" s="68"/>
      <c r="O60" s="68"/>
      <c r="P60" s="4"/>
    </row>
    <row r="61" spans="1:23">
      <c r="A61" s="67"/>
      <c r="B61" s="67"/>
      <c r="C61" s="67"/>
      <c r="D61" s="67"/>
      <c r="E61" s="67"/>
      <c r="F61" s="67"/>
      <c r="G61" s="67"/>
      <c r="H61" s="67"/>
      <c r="I61" s="67"/>
      <c r="J61" s="67"/>
      <c r="K61" s="67"/>
      <c r="L61" s="67"/>
      <c r="M61" s="67"/>
      <c r="N61" s="67"/>
      <c r="O61" s="67"/>
      <c r="P61" s="4"/>
    </row>
    <row r="62" spans="1:23">
      <c r="A62" s="67"/>
      <c r="B62" s="67"/>
      <c r="C62" s="67"/>
      <c r="D62" s="67"/>
      <c r="E62" s="67"/>
      <c r="F62" s="67"/>
      <c r="G62" s="67"/>
      <c r="H62" s="67"/>
      <c r="I62" s="67"/>
      <c r="J62" s="67"/>
      <c r="K62" s="67"/>
      <c r="L62" s="67"/>
      <c r="M62" s="67"/>
      <c r="N62" s="67"/>
      <c r="O62" s="67"/>
      <c r="P62" s="4"/>
    </row>
    <row r="63" spans="1:23">
      <c r="A63" s="67"/>
      <c r="B63" s="67"/>
      <c r="C63" s="67"/>
      <c r="D63" s="67"/>
      <c r="E63" s="67"/>
      <c r="F63" s="67"/>
      <c r="G63" s="67"/>
      <c r="H63" s="67"/>
      <c r="I63" s="67"/>
      <c r="J63" s="67"/>
      <c r="K63" s="67"/>
      <c r="L63" s="67"/>
      <c r="M63" s="67"/>
      <c r="N63" s="67"/>
      <c r="O63" s="67"/>
      <c r="P63" s="4"/>
    </row>
    <row r="64" spans="1:23">
      <c r="A64" s="2"/>
      <c r="B64" s="2"/>
      <c r="C64" s="2"/>
      <c r="D64" s="2"/>
      <c r="E64" s="2"/>
      <c r="F64" s="2"/>
      <c r="G64" s="2"/>
      <c r="H64" s="2"/>
      <c r="I64" s="2"/>
      <c r="J64" s="2"/>
      <c r="K64" s="2"/>
      <c r="L64" s="2"/>
      <c r="M64" s="2"/>
      <c r="N64" s="2"/>
      <c r="O64" s="2"/>
      <c r="P64" s="4"/>
    </row>
    <row r="65" spans="1:15">
      <c r="A65" s="2"/>
      <c r="B65" s="2"/>
      <c r="C65" s="2"/>
      <c r="D65" s="2"/>
      <c r="E65" s="2"/>
      <c r="F65" s="2"/>
      <c r="G65" s="2"/>
      <c r="H65" s="2"/>
      <c r="I65" s="2"/>
      <c r="J65" s="2"/>
      <c r="K65" s="2"/>
      <c r="L65" s="2"/>
      <c r="M65" s="2"/>
      <c r="N65" s="2"/>
      <c r="O65" s="2"/>
    </row>
    <row r="66" spans="1:15" ht="21">
      <c r="A66" s="144"/>
      <c r="B66" s="144"/>
      <c r="C66" s="144"/>
      <c r="D66" s="144"/>
      <c r="E66" s="144"/>
      <c r="F66" s="144"/>
      <c r="G66" s="144"/>
      <c r="H66" s="144"/>
      <c r="I66" s="144"/>
      <c r="J66" s="144"/>
      <c r="K66" s="144"/>
      <c r="L66" s="144"/>
      <c r="M66" s="144"/>
      <c r="N66" s="144"/>
      <c r="O66" s="144"/>
    </row>
    <row r="67" spans="1:15">
      <c r="A67" s="2"/>
      <c r="B67" s="2"/>
      <c r="C67" s="2"/>
      <c r="D67" s="2"/>
      <c r="E67" s="2"/>
      <c r="F67" s="2"/>
      <c r="G67" s="2"/>
      <c r="H67" s="2"/>
      <c r="I67" s="2"/>
      <c r="J67" s="2"/>
      <c r="K67" s="2"/>
      <c r="L67" s="2"/>
      <c r="M67" s="2"/>
      <c r="N67" s="2"/>
      <c r="O67" s="2"/>
    </row>
    <row r="68" spans="1:15">
      <c r="A68" s="2"/>
      <c r="B68" s="2"/>
      <c r="C68" s="2"/>
      <c r="D68" s="2"/>
      <c r="E68" s="141" t="s">
        <v>14</v>
      </c>
      <c r="F68" s="141"/>
      <c r="G68" s="141"/>
      <c r="H68" s="141"/>
      <c r="I68" s="141"/>
      <c r="J68" s="141"/>
      <c r="K68" s="141"/>
      <c r="L68" s="2"/>
      <c r="M68" s="2"/>
      <c r="N68" s="2"/>
      <c r="O68" s="2"/>
    </row>
    <row r="69" spans="1:15">
      <c r="A69" s="2"/>
      <c r="B69" s="2"/>
      <c r="C69" s="2"/>
      <c r="D69" s="2"/>
      <c r="E69" s="141"/>
      <c r="F69" s="141"/>
      <c r="G69" s="141"/>
      <c r="H69" s="141"/>
      <c r="I69" s="141"/>
      <c r="J69" s="141"/>
      <c r="K69" s="141"/>
      <c r="L69" s="2"/>
      <c r="M69" s="2"/>
      <c r="N69" s="2"/>
      <c r="O69" s="2"/>
    </row>
    <row r="70" spans="1:15">
      <c r="A70" s="2"/>
      <c r="B70" s="2"/>
      <c r="C70" s="2"/>
      <c r="D70" s="2"/>
      <c r="E70" s="2"/>
      <c r="F70" s="2"/>
      <c r="G70" s="2"/>
      <c r="H70" s="2"/>
      <c r="I70" s="2"/>
      <c r="J70" s="2"/>
      <c r="K70" s="2"/>
      <c r="L70" s="2"/>
      <c r="M70" s="2"/>
      <c r="N70" s="2"/>
      <c r="O70" s="2"/>
    </row>
    <row r="71" spans="1:15">
      <c r="A71" s="2"/>
      <c r="B71" s="2"/>
      <c r="C71" s="2"/>
      <c r="D71" s="2"/>
      <c r="E71" s="2"/>
      <c r="F71" s="2"/>
      <c r="G71" s="2"/>
      <c r="H71" s="2"/>
      <c r="I71" s="2"/>
      <c r="J71" s="2"/>
      <c r="K71" s="2"/>
      <c r="L71" s="2"/>
      <c r="M71" s="2"/>
      <c r="N71" s="2"/>
      <c r="O71" s="2"/>
    </row>
    <row r="72" spans="1:15">
      <c r="A72" s="2"/>
      <c r="B72" s="2"/>
      <c r="C72" s="2"/>
      <c r="D72" s="2"/>
      <c r="E72" s="2"/>
      <c r="F72" s="2"/>
      <c r="G72" s="2"/>
      <c r="H72" s="2"/>
      <c r="I72" s="2"/>
      <c r="J72" s="2"/>
      <c r="K72" s="2"/>
      <c r="L72" s="2"/>
      <c r="M72" s="2"/>
      <c r="N72" s="2"/>
      <c r="O72" s="2"/>
    </row>
    <row r="73" spans="1:15">
      <c r="A73" s="2"/>
      <c r="B73" s="2"/>
      <c r="C73" s="2"/>
      <c r="D73" s="2"/>
      <c r="E73" s="2"/>
      <c r="F73" s="2"/>
      <c r="G73" s="2"/>
      <c r="H73" s="2"/>
      <c r="I73" s="2"/>
      <c r="J73" s="2"/>
      <c r="K73" s="2"/>
      <c r="L73" s="2"/>
      <c r="M73" s="2"/>
      <c r="N73" s="2"/>
      <c r="O73" s="2"/>
    </row>
    <row r="74" spans="1:15">
      <c r="A74" s="2"/>
      <c r="B74" s="2"/>
      <c r="C74" s="2"/>
      <c r="D74" s="2"/>
      <c r="E74" s="2"/>
      <c r="F74" s="2"/>
      <c r="G74" s="2"/>
      <c r="H74" s="2"/>
      <c r="I74" s="2"/>
      <c r="J74" s="2"/>
      <c r="K74" s="2"/>
      <c r="L74" s="2"/>
      <c r="M74" s="2"/>
      <c r="N74" s="2"/>
      <c r="O74" s="2"/>
    </row>
    <row r="75" spans="1:15">
      <c r="A75" s="2"/>
      <c r="B75" s="2"/>
      <c r="C75" s="2"/>
      <c r="D75" s="2"/>
      <c r="E75" s="2"/>
      <c r="F75" s="2"/>
      <c r="G75" s="2"/>
      <c r="H75" s="2"/>
      <c r="I75" s="2"/>
      <c r="J75" s="2"/>
      <c r="K75" s="2"/>
      <c r="L75" s="2"/>
      <c r="M75" s="2"/>
      <c r="N75" s="2"/>
      <c r="O75" s="2"/>
    </row>
    <row r="76" spans="1:15">
      <c r="A76" s="2"/>
      <c r="B76" s="2"/>
      <c r="C76" s="2"/>
      <c r="D76" s="2"/>
      <c r="E76" s="2"/>
      <c r="F76" s="2"/>
      <c r="G76" s="2"/>
      <c r="H76" s="2"/>
      <c r="I76" s="2"/>
      <c r="J76" s="2"/>
      <c r="K76" s="2"/>
      <c r="L76" s="2"/>
      <c r="M76" s="2"/>
      <c r="N76" s="2"/>
      <c r="O76" s="2"/>
    </row>
    <row r="77" spans="1:15" ht="22.5">
      <c r="A77" s="145" t="s">
        <v>36</v>
      </c>
      <c r="B77" s="145"/>
      <c r="C77" s="145"/>
      <c r="D77" s="145"/>
      <c r="E77" s="145"/>
      <c r="F77" s="145"/>
      <c r="G77" s="145"/>
      <c r="H77" s="145"/>
      <c r="I77" s="145"/>
      <c r="J77" s="145"/>
      <c r="K77" s="145"/>
      <c r="L77" s="145"/>
      <c r="M77" s="145"/>
      <c r="N77" s="145"/>
      <c r="O77" s="145"/>
    </row>
    <row r="78" spans="1:15">
      <c r="A78" s="2"/>
      <c r="B78" s="2"/>
      <c r="C78" s="2"/>
      <c r="D78" s="2"/>
      <c r="E78" s="2"/>
      <c r="F78" s="2"/>
      <c r="G78" s="2"/>
      <c r="H78" s="2"/>
      <c r="I78" s="2"/>
      <c r="J78" s="2"/>
      <c r="K78" s="2"/>
      <c r="L78" s="2"/>
      <c r="M78" s="2"/>
      <c r="N78" s="2"/>
      <c r="O78" s="2"/>
    </row>
    <row r="79" spans="1:15">
      <c r="A79" s="2"/>
      <c r="B79" s="2"/>
      <c r="C79" s="2"/>
      <c r="D79" s="2"/>
      <c r="E79" s="2"/>
      <c r="F79" s="2"/>
      <c r="G79" s="2"/>
      <c r="H79" s="2"/>
      <c r="I79" s="2"/>
      <c r="J79" s="2"/>
      <c r="K79" s="2"/>
      <c r="L79" s="2"/>
      <c r="M79" s="2"/>
      <c r="N79" s="2"/>
      <c r="O79" s="2"/>
    </row>
    <row r="80" spans="1:15">
      <c r="A80" s="2"/>
      <c r="B80" s="2"/>
      <c r="C80" s="2"/>
      <c r="D80" s="2"/>
      <c r="E80" s="2"/>
      <c r="F80" s="2"/>
      <c r="G80" s="2"/>
      <c r="H80" s="2"/>
      <c r="I80" s="2"/>
      <c r="J80" s="2"/>
      <c r="K80" s="2"/>
      <c r="L80" s="2"/>
      <c r="M80" s="2"/>
      <c r="N80" s="2"/>
      <c r="O80" s="2"/>
    </row>
    <row r="81" spans="1:15" ht="16.5" customHeight="1">
      <c r="A81" s="2"/>
      <c r="B81" s="2"/>
      <c r="C81" s="2"/>
      <c r="D81" s="2"/>
      <c r="E81" s="2"/>
      <c r="F81" s="2"/>
      <c r="G81" s="2"/>
      <c r="H81" s="2"/>
      <c r="I81" s="2"/>
      <c r="J81" s="2"/>
      <c r="K81" s="2"/>
      <c r="L81" s="2"/>
      <c r="M81" s="2"/>
      <c r="N81" s="2"/>
      <c r="O81" s="2"/>
    </row>
    <row r="82" spans="1:15">
      <c r="A82" s="2"/>
      <c r="B82" s="2"/>
      <c r="C82" s="2"/>
      <c r="D82" s="2"/>
      <c r="E82" s="2"/>
      <c r="F82" s="2"/>
      <c r="G82" s="2"/>
      <c r="H82" s="2"/>
      <c r="I82" s="2"/>
      <c r="J82" s="2"/>
      <c r="K82" s="2"/>
      <c r="L82" s="2"/>
      <c r="M82" s="2"/>
      <c r="N82" s="2"/>
      <c r="O82" s="2"/>
    </row>
    <row r="83" spans="1:15">
      <c r="A83" s="2"/>
      <c r="B83" s="2"/>
      <c r="C83" s="2"/>
      <c r="D83" s="2"/>
      <c r="E83" s="2"/>
      <c r="F83" s="2"/>
      <c r="G83" s="2"/>
      <c r="H83" s="2"/>
      <c r="I83" s="2"/>
      <c r="J83" s="2"/>
      <c r="K83" s="2"/>
      <c r="L83" s="2"/>
      <c r="M83" s="2"/>
      <c r="N83" s="2"/>
      <c r="O83" s="2"/>
    </row>
    <row r="84" spans="1:15">
      <c r="A84" s="2"/>
      <c r="B84" s="2"/>
      <c r="C84" s="2"/>
      <c r="D84" s="2"/>
      <c r="E84" s="2"/>
      <c r="F84" s="2"/>
      <c r="G84" s="2"/>
      <c r="H84" s="2"/>
      <c r="I84" s="2"/>
      <c r="J84" s="2"/>
      <c r="K84" s="2"/>
      <c r="L84" s="2"/>
      <c r="M84" s="2"/>
      <c r="N84" s="2"/>
      <c r="O84" s="2"/>
    </row>
    <row r="85" spans="1:15" ht="15.75">
      <c r="A85" s="2"/>
      <c r="B85" s="2"/>
      <c r="C85" s="2"/>
      <c r="D85" s="2"/>
      <c r="E85" s="2"/>
      <c r="F85" s="2"/>
      <c r="G85" s="2"/>
      <c r="H85" s="2"/>
      <c r="I85" s="2"/>
      <c r="J85" s="2"/>
      <c r="K85" s="2"/>
      <c r="L85" s="55"/>
      <c r="M85" s="2"/>
      <c r="N85" s="2"/>
      <c r="O85" s="2"/>
    </row>
    <row r="86" spans="1:15">
      <c r="A86" s="2"/>
      <c r="B86" s="2"/>
      <c r="C86" s="2"/>
      <c r="D86" s="2"/>
      <c r="E86" s="2"/>
      <c r="F86" s="2"/>
      <c r="G86" s="2"/>
      <c r="H86" s="2"/>
      <c r="I86" s="2"/>
      <c r="J86" s="2"/>
      <c r="K86" s="2"/>
      <c r="L86" s="2"/>
      <c r="M86" s="2"/>
      <c r="N86" s="2"/>
      <c r="O86" s="2"/>
    </row>
    <row r="87" spans="1:15">
      <c r="A87" s="2"/>
      <c r="B87" s="2"/>
      <c r="C87" s="2"/>
      <c r="D87" s="2"/>
      <c r="E87" s="2"/>
      <c r="F87" s="2"/>
      <c r="G87" s="2"/>
      <c r="H87" s="2"/>
      <c r="I87" s="2"/>
      <c r="J87" s="2"/>
      <c r="K87" s="2"/>
      <c r="L87" s="2"/>
      <c r="M87" s="2"/>
      <c r="N87" s="2"/>
      <c r="O87" s="2"/>
    </row>
    <row r="88" spans="1:15">
      <c r="A88" s="2"/>
      <c r="B88" s="2"/>
      <c r="C88" s="2"/>
      <c r="D88" s="2"/>
      <c r="E88" s="2"/>
      <c r="F88" s="2"/>
      <c r="G88" s="2"/>
      <c r="H88" s="2"/>
      <c r="I88" s="2"/>
      <c r="J88" s="2"/>
      <c r="K88" s="2"/>
      <c r="L88" s="2"/>
      <c r="M88" s="2"/>
      <c r="N88" s="2"/>
      <c r="O88" s="2"/>
    </row>
    <row r="89" spans="1:15">
      <c r="A89" s="2"/>
      <c r="B89" s="2"/>
      <c r="C89" s="2"/>
      <c r="D89" s="2"/>
      <c r="E89" s="2"/>
      <c r="F89" s="2"/>
      <c r="G89" s="2"/>
      <c r="H89" s="2"/>
      <c r="I89" s="2"/>
      <c r="J89" s="2"/>
      <c r="K89" s="2"/>
      <c r="L89" s="2"/>
      <c r="M89" s="2"/>
      <c r="N89" s="2"/>
      <c r="O89" s="2"/>
    </row>
    <row r="90" spans="1:15">
      <c r="A90" s="2"/>
      <c r="B90" s="2"/>
      <c r="C90" s="2"/>
      <c r="D90" s="2"/>
      <c r="E90" s="2"/>
      <c r="F90" s="2"/>
      <c r="G90" s="2"/>
      <c r="H90" s="2"/>
      <c r="I90" s="2"/>
      <c r="J90" s="2"/>
      <c r="K90" s="2"/>
      <c r="L90" s="2"/>
      <c r="M90" s="2"/>
      <c r="N90" s="2"/>
      <c r="O90" s="2"/>
    </row>
    <row r="91" spans="1:15">
      <c r="A91" s="2"/>
      <c r="B91" s="2"/>
      <c r="C91" s="2"/>
      <c r="D91" s="2"/>
      <c r="E91" s="2"/>
      <c r="F91" s="2"/>
      <c r="G91" s="2"/>
      <c r="H91" s="2"/>
      <c r="I91" s="2"/>
      <c r="J91" s="2"/>
      <c r="K91" s="2"/>
      <c r="L91" s="2"/>
      <c r="M91" s="2"/>
      <c r="N91" s="2"/>
      <c r="O91" s="2"/>
    </row>
    <row r="92" spans="1:15">
      <c r="A92" s="2"/>
      <c r="B92" s="2"/>
      <c r="C92" s="2"/>
      <c r="D92" s="2"/>
      <c r="E92" s="2"/>
      <c r="F92" s="2"/>
      <c r="G92" s="2"/>
      <c r="H92" s="2"/>
      <c r="I92" s="2"/>
      <c r="J92" s="2"/>
      <c r="K92" s="2"/>
      <c r="L92" s="2"/>
      <c r="M92" s="2"/>
      <c r="N92" s="2"/>
      <c r="O92" s="2"/>
    </row>
    <row r="93" spans="1:15">
      <c r="A93" s="2"/>
      <c r="B93" s="2"/>
      <c r="C93" s="2"/>
      <c r="D93" s="2"/>
      <c r="E93" s="2"/>
      <c r="F93" s="2"/>
      <c r="G93" s="2"/>
      <c r="H93" s="2"/>
      <c r="I93" s="2"/>
      <c r="J93" s="2"/>
      <c r="K93" s="2"/>
      <c r="L93" s="2"/>
      <c r="M93" s="2"/>
      <c r="N93" s="2"/>
      <c r="O93" s="2"/>
    </row>
    <row r="94" spans="1:15">
      <c r="A94" s="2"/>
      <c r="B94" s="2"/>
      <c r="C94" s="2"/>
      <c r="D94" s="2"/>
      <c r="E94" s="2"/>
      <c r="F94" s="2"/>
      <c r="G94" s="2"/>
      <c r="H94" s="2"/>
      <c r="I94" s="2"/>
      <c r="J94" s="2"/>
      <c r="K94" s="2"/>
      <c r="L94" s="2"/>
      <c r="M94" s="2"/>
      <c r="N94" s="2"/>
      <c r="O94" s="2"/>
    </row>
    <row r="95" spans="1:15">
      <c r="A95" s="2"/>
      <c r="B95" s="2"/>
      <c r="C95" s="2"/>
      <c r="D95" s="2"/>
      <c r="E95" s="2"/>
      <c r="F95" s="2"/>
      <c r="G95" s="2"/>
      <c r="H95" s="2"/>
      <c r="I95" s="2"/>
      <c r="J95" s="2"/>
      <c r="K95" s="2"/>
      <c r="L95" s="2"/>
      <c r="M95" s="2"/>
      <c r="N95" s="2"/>
      <c r="O95" s="2"/>
    </row>
    <row r="96" spans="1:15" ht="15.75">
      <c r="A96" s="54" t="s">
        <v>64</v>
      </c>
      <c r="B96" s="2"/>
      <c r="C96" s="2"/>
      <c r="D96" s="2"/>
      <c r="E96" s="2"/>
      <c r="F96" s="2"/>
      <c r="G96" s="2"/>
      <c r="H96" s="2"/>
      <c r="I96" s="2"/>
      <c r="J96" s="2"/>
      <c r="K96" s="2"/>
      <c r="L96" s="2"/>
      <c r="M96" s="2"/>
      <c r="N96" s="2"/>
      <c r="O96" s="2"/>
    </row>
    <row r="97" spans="1:15" ht="15.75">
      <c r="A97" s="54"/>
      <c r="B97" s="2"/>
      <c r="C97" s="2"/>
      <c r="D97" s="2"/>
      <c r="E97" s="2"/>
      <c r="F97" s="2"/>
      <c r="G97" s="2"/>
      <c r="H97" s="2"/>
      <c r="I97" s="2"/>
      <c r="J97" s="2"/>
      <c r="K97" s="2"/>
      <c r="L97" s="2"/>
      <c r="M97" s="2"/>
      <c r="N97" s="2"/>
      <c r="O97" s="2"/>
    </row>
    <row r="98" spans="1:15" ht="15" customHeight="1">
      <c r="A98" s="140" t="s">
        <v>41</v>
      </c>
      <c r="B98" s="140"/>
      <c r="C98" s="140"/>
      <c r="D98" s="140"/>
      <c r="E98" s="140"/>
      <c r="F98" s="140"/>
      <c r="G98" s="140"/>
      <c r="H98" s="140"/>
      <c r="I98" s="140"/>
      <c r="J98" s="140"/>
      <c r="K98" s="140"/>
      <c r="L98" s="140"/>
      <c r="M98" s="140"/>
      <c r="N98" s="140"/>
      <c r="O98" s="140"/>
    </row>
    <row r="99" spans="1:15" ht="15" customHeight="1">
      <c r="A99" s="140"/>
      <c r="B99" s="140"/>
      <c r="C99" s="140"/>
      <c r="D99" s="140"/>
      <c r="E99" s="140"/>
      <c r="F99" s="140"/>
      <c r="G99" s="140"/>
      <c r="H99" s="140"/>
      <c r="I99" s="140"/>
      <c r="J99" s="140"/>
      <c r="K99" s="140"/>
      <c r="L99" s="140"/>
      <c r="M99" s="140"/>
      <c r="N99" s="140"/>
      <c r="O99" s="140"/>
    </row>
    <row r="100" spans="1:15" ht="16.5" customHeight="1">
      <c r="A100" s="140" t="s">
        <v>43</v>
      </c>
      <c r="B100" s="140"/>
      <c r="C100" s="140"/>
      <c r="D100" s="140"/>
      <c r="E100" s="140"/>
      <c r="F100" s="140"/>
      <c r="G100" s="140"/>
      <c r="H100" s="140"/>
      <c r="I100" s="140"/>
      <c r="J100" s="140"/>
      <c r="K100" s="140"/>
      <c r="L100" s="140"/>
      <c r="M100" s="140"/>
      <c r="N100" s="140"/>
      <c r="O100" s="140"/>
    </row>
    <row r="101" spans="1:15" ht="15" customHeight="1">
      <c r="A101" s="140"/>
      <c r="B101" s="140"/>
      <c r="C101" s="140"/>
      <c r="D101" s="140"/>
      <c r="E101" s="140"/>
      <c r="F101" s="140"/>
      <c r="G101" s="140"/>
      <c r="H101" s="140"/>
      <c r="I101" s="140"/>
      <c r="J101" s="140"/>
      <c r="K101" s="140"/>
      <c r="L101" s="140"/>
      <c r="M101" s="140"/>
      <c r="N101" s="140"/>
      <c r="O101" s="140"/>
    </row>
    <row r="102" spans="1:15" ht="35.25" customHeight="1">
      <c r="A102" s="140"/>
      <c r="B102" s="140"/>
      <c r="C102" s="140"/>
      <c r="D102" s="140"/>
      <c r="E102" s="140"/>
      <c r="F102" s="140"/>
      <c r="G102" s="140"/>
      <c r="H102" s="140"/>
      <c r="I102" s="140"/>
      <c r="J102" s="140"/>
      <c r="K102" s="140"/>
      <c r="L102" s="140"/>
      <c r="M102" s="140"/>
      <c r="N102" s="140"/>
      <c r="O102" s="140"/>
    </row>
    <row r="103" spans="1:15" ht="15" customHeight="1">
      <c r="A103" s="140" t="s">
        <v>45</v>
      </c>
      <c r="B103" s="140"/>
      <c r="C103" s="140"/>
      <c r="D103" s="140"/>
      <c r="E103" s="140"/>
      <c r="F103" s="140"/>
      <c r="G103" s="140"/>
      <c r="H103" s="140"/>
      <c r="I103" s="140"/>
      <c r="J103" s="140"/>
      <c r="K103" s="140"/>
      <c r="L103" s="140"/>
      <c r="M103" s="140"/>
      <c r="N103" s="140"/>
      <c r="O103" s="140"/>
    </row>
    <row r="104" spans="1:15" ht="15" customHeight="1">
      <c r="A104" s="140"/>
      <c r="B104" s="140"/>
      <c r="C104" s="140"/>
      <c r="D104" s="140"/>
      <c r="E104" s="140"/>
      <c r="F104" s="140"/>
      <c r="G104" s="140"/>
      <c r="H104" s="140"/>
      <c r="I104" s="140"/>
      <c r="J104" s="140"/>
      <c r="K104" s="140"/>
      <c r="L104" s="140"/>
      <c r="M104" s="140"/>
      <c r="N104" s="140"/>
      <c r="O104" s="140"/>
    </row>
    <row r="105" spans="1:15" ht="74.25" customHeight="1">
      <c r="A105" s="140"/>
      <c r="B105" s="140"/>
      <c r="C105" s="140"/>
      <c r="D105" s="140"/>
      <c r="E105" s="140"/>
      <c r="F105" s="140"/>
      <c r="G105" s="140"/>
      <c r="H105" s="140"/>
      <c r="I105" s="140"/>
      <c r="J105" s="140"/>
      <c r="K105" s="140"/>
      <c r="L105" s="140"/>
      <c r="M105" s="140"/>
      <c r="N105" s="140"/>
      <c r="O105" s="140"/>
    </row>
    <row r="106" spans="1:15">
      <c r="A106" s="2"/>
      <c r="B106" s="2"/>
      <c r="C106" s="2"/>
      <c r="D106" s="2"/>
      <c r="E106" s="2"/>
      <c r="F106" s="2"/>
      <c r="G106" s="2"/>
      <c r="H106" s="2"/>
      <c r="I106" s="2"/>
      <c r="J106" s="2"/>
      <c r="K106" s="2"/>
      <c r="L106" s="2"/>
      <c r="M106" s="2"/>
      <c r="N106" s="2"/>
      <c r="O106" s="2"/>
    </row>
  </sheetData>
  <mergeCells count="11">
    <mergeCell ref="A100:O102"/>
    <mergeCell ref="A103:O105"/>
    <mergeCell ref="A98:O99"/>
    <mergeCell ref="E68:K69"/>
    <mergeCell ref="A3:O3"/>
    <mergeCell ref="A4:O4"/>
    <mergeCell ref="A66:O66"/>
    <mergeCell ref="A25:O25"/>
    <mergeCell ref="A77:O77"/>
    <mergeCell ref="A29:O29"/>
    <mergeCell ref="D46:L46"/>
  </mergeCells>
  <printOptions horizontalCentered="1"/>
  <pageMargins left="0.23622047244093999" right="0.23622047244093999" top="0.74803149606299002" bottom="0.74803149606299002" header="0.31496062992126" footer="0.31496062992126"/>
  <pageSetup scale="3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91"/>
  <sheetViews>
    <sheetView topLeftCell="A52" workbookViewId="0">
      <selection activeCell="B65" sqref="B65"/>
    </sheetView>
  </sheetViews>
  <sheetFormatPr baseColWidth="10" defaultRowHeight="16.5"/>
  <cols>
    <col min="1" max="1" width="7" style="5" customWidth="1"/>
    <col min="2" max="2" width="5.140625" style="5" customWidth="1"/>
    <col min="3" max="3" width="32.140625" style="5" bestFit="1" customWidth="1"/>
    <col min="4" max="8" width="11" style="98" customWidth="1"/>
    <col min="9" max="9" width="11" style="130" customWidth="1"/>
    <col min="10" max="10" width="11" style="98" customWidth="1"/>
    <col min="11" max="11" width="11" style="5" customWidth="1"/>
    <col min="12" max="12" width="8.42578125" style="5" bestFit="1" customWidth="1"/>
    <col min="13" max="15" width="11.42578125" style="5"/>
    <col min="16" max="16" width="18.140625" style="5" bestFit="1" customWidth="1"/>
    <col min="17" max="17" width="18.5703125" style="5" bestFit="1" customWidth="1"/>
    <col min="18" max="18" width="30" style="5" bestFit="1" customWidth="1"/>
    <col min="19" max="22" width="11.42578125" style="5"/>
    <col min="23" max="24" width="20.42578125" style="5" bestFit="1" customWidth="1"/>
    <col min="25" max="16384" width="11.42578125" style="5"/>
  </cols>
  <sheetData>
    <row r="1" spans="1:12" ht="18">
      <c r="A1" s="148" t="s">
        <v>12</v>
      </c>
      <c r="B1" s="148"/>
      <c r="C1" s="148"/>
      <c r="D1" s="148"/>
      <c r="E1" s="148"/>
      <c r="F1" s="148"/>
      <c r="G1" s="148"/>
      <c r="H1" s="148"/>
      <c r="I1" s="148"/>
      <c r="J1" s="148"/>
      <c r="K1" s="148"/>
      <c r="L1" s="148"/>
    </row>
    <row r="2" spans="1:12">
      <c r="A2" s="157" t="s">
        <v>66</v>
      </c>
      <c r="B2" s="157"/>
      <c r="C2" s="157"/>
      <c r="D2" s="157"/>
      <c r="E2" s="157"/>
      <c r="F2" s="157"/>
      <c r="G2" s="157"/>
      <c r="H2" s="157"/>
      <c r="I2" s="157"/>
      <c r="J2" s="157"/>
      <c r="K2" s="157"/>
      <c r="L2" s="157"/>
    </row>
    <row r="3" spans="1:12">
      <c r="A3" s="6"/>
      <c r="B3" s="6"/>
      <c r="C3" s="71"/>
      <c r="D3" s="71"/>
      <c r="E3" s="71"/>
      <c r="F3" s="71"/>
      <c r="G3" s="71"/>
      <c r="H3" s="71"/>
      <c r="I3" s="71"/>
      <c r="J3" s="71"/>
      <c r="K3" s="71"/>
      <c r="L3" s="71"/>
    </row>
    <row r="4" spans="1:12" ht="17.25" thickBot="1">
      <c r="A4" s="6"/>
      <c r="B4" s="6"/>
      <c r="C4" s="6"/>
      <c r="D4" s="75"/>
      <c r="E4" s="75"/>
      <c r="F4" s="75"/>
      <c r="G4" s="75"/>
      <c r="H4" s="75"/>
      <c r="I4" s="75"/>
      <c r="J4" s="75"/>
      <c r="K4" s="71"/>
      <c r="L4" s="71"/>
    </row>
    <row r="5" spans="1:12" ht="17.25" thickBot="1">
      <c r="A5" s="6"/>
      <c r="B5" s="6"/>
      <c r="C5" s="47" t="s">
        <v>31</v>
      </c>
      <c r="D5" s="48">
        <v>2015</v>
      </c>
      <c r="E5" s="48">
        <v>2016</v>
      </c>
      <c r="F5" s="48">
        <v>2017</v>
      </c>
      <c r="G5" s="48">
        <v>2018</v>
      </c>
      <c r="H5" s="48">
        <v>2019</v>
      </c>
      <c r="I5" s="131">
        <v>2020</v>
      </c>
      <c r="J5" s="49" t="s">
        <v>11</v>
      </c>
      <c r="K5" s="71"/>
      <c r="L5" s="71"/>
    </row>
    <row r="6" spans="1:12">
      <c r="A6" s="6"/>
      <c r="B6" s="6"/>
      <c r="C6" s="15" t="s">
        <v>29</v>
      </c>
      <c r="D6" s="76">
        <f>+D46</f>
        <v>2273.5200000000004</v>
      </c>
      <c r="E6" s="76">
        <f t="shared" ref="E6:I6" si="0">+E46</f>
        <v>441.88</v>
      </c>
      <c r="F6" s="76">
        <f t="shared" si="0"/>
        <v>170.59</v>
      </c>
      <c r="G6" s="76">
        <f>+G46</f>
        <v>1311.17</v>
      </c>
      <c r="H6" s="76">
        <f t="shared" si="0"/>
        <v>77.040000000000006</v>
      </c>
      <c r="I6" s="132">
        <f t="shared" si="0"/>
        <v>0.4</v>
      </c>
      <c r="J6" s="77">
        <f>+J46</f>
        <v>4274.6000000000004</v>
      </c>
      <c r="K6" s="71"/>
      <c r="L6" s="71"/>
    </row>
    <row r="7" spans="1:12" ht="17.25" thickBot="1">
      <c r="A7" s="6"/>
      <c r="B7" s="6"/>
      <c r="C7" s="16" t="s">
        <v>30</v>
      </c>
      <c r="D7" s="14">
        <f>'Ingresos al CNIH'!C41</f>
        <v>142.46857474461231</v>
      </c>
      <c r="E7" s="14">
        <f>'Ingresos al CNIH'!D41</f>
        <v>88.8553002630523</v>
      </c>
      <c r="F7" s="14">
        <f>'Ingresos al CNIH'!E41</f>
        <v>48.451669197094574</v>
      </c>
      <c r="G7" s="14">
        <f>'Ingresos al CNIH'!F41</f>
        <v>23.005985833147108</v>
      </c>
      <c r="H7" s="14">
        <f>'Ingresos al CNIH'!G41</f>
        <v>9.7845959314024586</v>
      </c>
      <c r="I7" s="14">
        <f>'Ingresos al CNIH'!H41</f>
        <v>7.6358806636885768E-2</v>
      </c>
      <c r="J7" s="14">
        <f>'Ingresos al CNIH'!I41</f>
        <v>312.64248477594566</v>
      </c>
      <c r="K7" s="71"/>
      <c r="L7" s="71"/>
    </row>
    <row r="8" spans="1:12" ht="17.25" thickBot="1">
      <c r="A8" s="6"/>
      <c r="B8" s="6"/>
      <c r="C8" s="30" t="s">
        <v>11</v>
      </c>
      <c r="D8" s="31">
        <f>+D6+D7</f>
        <v>2415.9885747446128</v>
      </c>
      <c r="E8" s="31">
        <f t="shared" ref="E8:I8" si="1">+E6+E7</f>
        <v>530.7353002630523</v>
      </c>
      <c r="F8" s="31">
        <f t="shared" si="1"/>
        <v>219.04166919709456</v>
      </c>
      <c r="G8" s="31">
        <f t="shared" si="1"/>
        <v>1334.1759858331473</v>
      </c>
      <c r="H8" s="31">
        <f t="shared" si="1"/>
        <v>86.82459593140247</v>
      </c>
      <c r="I8" s="133">
        <f t="shared" si="1"/>
        <v>0.47635880663688579</v>
      </c>
      <c r="J8" s="32">
        <f>+J6+J7</f>
        <v>4587.2424847759457</v>
      </c>
      <c r="K8" s="71"/>
      <c r="L8" s="71"/>
    </row>
    <row r="9" spans="1:12">
      <c r="A9" s="6"/>
      <c r="B9" s="6"/>
      <c r="C9" s="17" t="s">
        <v>32</v>
      </c>
      <c r="D9" s="71"/>
      <c r="E9" s="71"/>
      <c r="F9" s="71"/>
      <c r="G9" s="71"/>
      <c r="H9" s="71"/>
      <c r="I9" s="71"/>
      <c r="J9" s="71"/>
      <c r="K9" s="71"/>
      <c r="L9" s="71"/>
    </row>
    <row r="10" spans="1:12">
      <c r="A10" s="6"/>
      <c r="B10" s="6"/>
      <c r="C10" s="71"/>
      <c r="D10" s="71"/>
      <c r="E10" s="71"/>
      <c r="F10" s="71"/>
      <c r="G10" s="71"/>
      <c r="H10" s="71"/>
      <c r="I10" s="71"/>
      <c r="J10" s="71"/>
      <c r="K10" s="71"/>
      <c r="L10" s="71"/>
    </row>
    <row r="11" spans="1:12" ht="18">
      <c r="A11" s="148" t="s">
        <v>33</v>
      </c>
      <c r="B11" s="148"/>
      <c r="C11" s="148"/>
      <c r="D11" s="148"/>
      <c r="E11" s="148"/>
      <c r="F11" s="148"/>
      <c r="G11" s="148"/>
      <c r="H11" s="148"/>
      <c r="I11" s="148"/>
      <c r="J11" s="148"/>
      <c r="K11" s="148"/>
      <c r="L11" s="148"/>
    </row>
    <row r="12" spans="1:12" ht="17.25" thickBot="1">
      <c r="A12" s="6"/>
      <c r="B12" s="6"/>
      <c r="C12" s="6"/>
      <c r="D12" s="75"/>
      <c r="E12" s="75"/>
      <c r="F12" s="75"/>
      <c r="G12" s="75"/>
      <c r="H12" s="75"/>
      <c r="I12" s="75"/>
      <c r="J12" s="75"/>
      <c r="K12" s="6"/>
      <c r="L12" s="6"/>
    </row>
    <row r="13" spans="1:12" ht="16.5" customHeight="1" thickBot="1">
      <c r="A13" s="6"/>
      <c r="B13" s="6"/>
      <c r="C13" s="155" t="s">
        <v>15</v>
      </c>
      <c r="D13" s="152" t="s">
        <v>13</v>
      </c>
      <c r="E13" s="153"/>
      <c r="F13" s="153"/>
      <c r="G13" s="153"/>
      <c r="H13" s="153"/>
      <c r="I13" s="153"/>
      <c r="J13" s="154"/>
      <c r="K13" s="6"/>
      <c r="L13" s="6"/>
    </row>
    <row r="14" spans="1:12" ht="17.25" thickBot="1">
      <c r="A14" s="6"/>
      <c r="B14" s="6"/>
      <c r="C14" s="156"/>
      <c r="D14" s="10">
        <v>2015</v>
      </c>
      <c r="E14" s="9">
        <v>2016</v>
      </c>
      <c r="F14" s="9">
        <v>2017</v>
      </c>
      <c r="G14" s="9">
        <v>2018</v>
      </c>
      <c r="H14" s="9">
        <v>2019</v>
      </c>
      <c r="I14" s="9">
        <v>2020</v>
      </c>
      <c r="J14" s="11" t="s">
        <v>11</v>
      </c>
      <c r="K14" s="6"/>
      <c r="L14" s="6"/>
    </row>
    <row r="15" spans="1:12" ht="17.25" thickBot="1">
      <c r="A15" s="6"/>
      <c r="B15" s="6"/>
      <c r="C15" s="50" t="s">
        <v>0</v>
      </c>
      <c r="D15" s="78">
        <f>SUM(D17:D20,D22:D24,D25)</f>
        <v>1206.93</v>
      </c>
      <c r="E15" s="79">
        <f t="shared" ref="E15:I15" si="2">SUM(E17:E20,E22:E24,E25)</f>
        <v>19.38</v>
      </c>
      <c r="F15" s="79">
        <f t="shared" si="2"/>
        <v>47.8</v>
      </c>
      <c r="G15" s="79">
        <f t="shared" si="2"/>
        <v>1251.6699999999998</v>
      </c>
      <c r="H15" s="79">
        <f t="shared" si="2"/>
        <v>77.040000000000006</v>
      </c>
      <c r="I15" s="79">
        <f t="shared" si="2"/>
        <v>0</v>
      </c>
      <c r="J15" s="80">
        <f>SUM(D15:I15)</f>
        <v>2602.8199999999997</v>
      </c>
      <c r="K15" s="6"/>
      <c r="L15" s="6"/>
    </row>
    <row r="16" spans="1:12">
      <c r="A16" s="6"/>
      <c r="B16" s="6"/>
      <c r="C16" s="35" t="s">
        <v>1</v>
      </c>
      <c r="D16" s="81">
        <f>SUM(D17:D20)</f>
        <v>1206.93</v>
      </c>
      <c r="E16" s="82">
        <f t="shared" ref="E16:H16" si="3">SUM(E17:E20)</f>
        <v>0</v>
      </c>
      <c r="F16" s="82">
        <f t="shared" si="3"/>
        <v>1.68</v>
      </c>
      <c r="G16" s="82">
        <f t="shared" si="3"/>
        <v>1048.79</v>
      </c>
      <c r="H16" s="82">
        <f t="shared" si="3"/>
        <v>58.34</v>
      </c>
      <c r="I16" s="82"/>
      <c r="J16" s="83">
        <f t="shared" ref="J16:J25" si="4">SUM(D16:I16)</f>
        <v>2315.7400000000002</v>
      </c>
      <c r="K16" s="6"/>
      <c r="L16" s="6"/>
    </row>
    <row r="17" spans="1:12">
      <c r="A17" s="6"/>
      <c r="B17" s="6"/>
      <c r="C17" s="7" t="s">
        <v>55</v>
      </c>
      <c r="D17" s="84"/>
      <c r="E17" s="85"/>
      <c r="F17" s="85"/>
      <c r="G17" s="85">
        <v>27.5</v>
      </c>
      <c r="H17" s="85"/>
      <c r="I17" s="85"/>
      <c r="J17" s="86">
        <f t="shared" si="4"/>
        <v>27.5</v>
      </c>
      <c r="K17" s="6"/>
      <c r="L17" s="6"/>
    </row>
    <row r="18" spans="1:12">
      <c r="A18" s="6"/>
      <c r="B18" s="6"/>
      <c r="C18" s="7" t="s">
        <v>56</v>
      </c>
      <c r="D18" s="84"/>
      <c r="E18" s="85"/>
      <c r="F18" s="85">
        <v>1.68</v>
      </c>
      <c r="G18" s="85"/>
      <c r="H18" s="85"/>
      <c r="I18" s="85"/>
      <c r="J18" s="86">
        <f t="shared" si="4"/>
        <v>1.68</v>
      </c>
      <c r="K18" s="6"/>
      <c r="L18" s="6"/>
    </row>
    <row r="19" spans="1:12">
      <c r="A19" s="6"/>
      <c r="B19" s="6"/>
      <c r="C19" s="7" t="s">
        <v>57</v>
      </c>
      <c r="D19" s="84">
        <v>1206.93</v>
      </c>
      <c r="E19" s="85"/>
      <c r="F19" s="85"/>
      <c r="G19" s="85">
        <v>1021.29</v>
      </c>
      <c r="H19" s="85"/>
      <c r="I19" s="85"/>
      <c r="J19" s="86">
        <f t="shared" si="4"/>
        <v>2228.2200000000003</v>
      </c>
      <c r="K19" s="6"/>
      <c r="L19" s="6"/>
    </row>
    <row r="20" spans="1:12">
      <c r="A20" s="6"/>
      <c r="B20" s="6"/>
      <c r="C20" s="7" t="s">
        <v>54</v>
      </c>
      <c r="D20" s="84"/>
      <c r="E20" s="85"/>
      <c r="F20" s="85"/>
      <c r="G20" s="85"/>
      <c r="H20" s="85">
        <v>58.34</v>
      </c>
      <c r="I20" s="85"/>
      <c r="J20" s="86">
        <f t="shared" si="4"/>
        <v>58.34</v>
      </c>
      <c r="K20" s="6"/>
      <c r="L20" s="6"/>
    </row>
    <row r="21" spans="1:12">
      <c r="A21" s="6"/>
      <c r="B21" s="6"/>
      <c r="C21" s="35" t="s">
        <v>3</v>
      </c>
      <c r="D21" s="81">
        <f>SUM(D22:D24)</f>
        <v>0</v>
      </c>
      <c r="E21" s="82">
        <f t="shared" ref="E21:H21" si="5">SUM(E22:E24)</f>
        <v>19.38</v>
      </c>
      <c r="F21" s="82">
        <f t="shared" si="5"/>
        <v>28.41</v>
      </c>
      <c r="G21" s="82">
        <f t="shared" si="5"/>
        <v>201.83999999999997</v>
      </c>
      <c r="H21" s="82">
        <f t="shared" si="5"/>
        <v>16.940000000000001</v>
      </c>
      <c r="I21" s="82"/>
      <c r="J21" s="83">
        <f t="shared" si="4"/>
        <v>266.57</v>
      </c>
      <c r="K21" s="6"/>
      <c r="L21" s="6"/>
    </row>
    <row r="22" spans="1:12">
      <c r="A22" s="6"/>
      <c r="B22" s="6"/>
      <c r="C22" s="7" t="s">
        <v>54</v>
      </c>
      <c r="D22" s="84"/>
      <c r="E22" s="85"/>
      <c r="F22" s="85"/>
      <c r="G22" s="85">
        <v>116.02</v>
      </c>
      <c r="H22" s="85"/>
      <c r="I22" s="85"/>
      <c r="J22" s="86">
        <f t="shared" si="4"/>
        <v>116.02</v>
      </c>
      <c r="K22" s="6"/>
      <c r="L22" s="6"/>
    </row>
    <row r="23" spans="1:12">
      <c r="A23" s="6"/>
      <c r="B23" s="6"/>
      <c r="C23" s="7" t="s">
        <v>4</v>
      </c>
      <c r="D23" s="84"/>
      <c r="E23" s="85"/>
      <c r="F23" s="85">
        <v>23.96</v>
      </c>
      <c r="G23" s="85"/>
      <c r="H23" s="85"/>
      <c r="I23" s="85"/>
      <c r="J23" s="86">
        <f t="shared" si="4"/>
        <v>23.96</v>
      </c>
      <c r="K23" s="6"/>
      <c r="L23" s="6"/>
    </row>
    <row r="24" spans="1:12">
      <c r="A24" s="6"/>
      <c r="B24" s="6"/>
      <c r="C24" s="7" t="s">
        <v>2</v>
      </c>
      <c r="D24" s="84"/>
      <c r="E24" s="85">
        <v>19.38</v>
      </c>
      <c r="F24" s="85">
        <v>4.45</v>
      </c>
      <c r="G24" s="85">
        <v>85.82</v>
      </c>
      <c r="H24" s="85">
        <v>16.940000000000001</v>
      </c>
      <c r="I24" s="85"/>
      <c r="J24" s="86">
        <f t="shared" si="4"/>
        <v>126.58999999999999</v>
      </c>
      <c r="K24" s="6"/>
      <c r="L24" s="6"/>
    </row>
    <row r="25" spans="1:12" ht="17.25" thickBot="1">
      <c r="A25" s="6"/>
      <c r="B25" s="6"/>
      <c r="C25" s="36" t="s">
        <v>62</v>
      </c>
      <c r="D25" s="87"/>
      <c r="E25" s="88"/>
      <c r="F25" s="88">
        <v>17.71</v>
      </c>
      <c r="G25" s="88">
        <v>1.04</v>
      </c>
      <c r="H25" s="88">
        <v>1.76</v>
      </c>
      <c r="I25" s="88"/>
      <c r="J25" s="89">
        <f t="shared" si="4"/>
        <v>20.51</v>
      </c>
      <c r="K25" s="6"/>
      <c r="L25" s="6"/>
    </row>
    <row r="26" spans="1:12" ht="17.25" customHeight="1" thickBot="1">
      <c r="A26" s="6"/>
      <c r="B26" s="6"/>
      <c r="C26" s="50" t="s">
        <v>5</v>
      </c>
      <c r="D26" s="78" t="str">
        <f>IF(IFERROR(D27+D29,"")="","",D27+D29)</f>
        <v/>
      </c>
      <c r="E26" s="79" t="str">
        <f t="shared" ref="E26:H26" si="6">IF(IFERROR(E27+E29,"")="","",E27+E29)</f>
        <v/>
      </c>
      <c r="F26" s="79" t="str">
        <f t="shared" si="6"/>
        <v/>
      </c>
      <c r="G26" s="79" t="str">
        <f t="shared" si="6"/>
        <v/>
      </c>
      <c r="H26" s="79" t="str">
        <f t="shared" si="6"/>
        <v/>
      </c>
      <c r="I26" s="79">
        <f>SUM(I27)</f>
        <v>0.4</v>
      </c>
      <c r="J26" s="80">
        <f>SUM(D26:I26)</f>
        <v>0.4</v>
      </c>
      <c r="K26" s="6"/>
      <c r="L26" s="6"/>
    </row>
    <row r="27" spans="1:12" ht="16.5" customHeight="1">
      <c r="A27" s="6"/>
      <c r="B27" s="6"/>
      <c r="C27" s="35" t="s">
        <v>1</v>
      </c>
      <c r="D27" s="81" t="str">
        <f>IF(SUM(D28)=0,"",SUM(D28))</f>
        <v/>
      </c>
      <c r="E27" s="82" t="str">
        <f t="shared" ref="E27:H27" si="7">IF(SUM(E28)=0,"",SUM(E28))</f>
        <v/>
      </c>
      <c r="F27" s="82" t="str">
        <f t="shared" si="7"/>
        <v/>
      </c>
      <c r="G27" s="82" t="str">
        <f t="shared" si="7"/>
        <v/>
      </c>
      <c r="H27" s="82" t="str">
        <f t="shared" si="7"/>
        <v/>
      </c>
      <c r="I27" s="82">
        <f>SUM(I28)</f>
        <v>0.4</v>
      </c>
      <c r="J27" s="83">
        <f t="shared" ref="J27:J28" si="8">SUM(D27:I27)</f>
        <v>0.4</v>
      </c>
      <c r="K27" s="6"/>
      <c r="L27" s="6"/>
    </row>
    <row r="28" spans="1:12" ht="16.5" customHeight="1" thickBot="1">
      <c r="A28" s="6"/>
      <c r="B28" s="6"/>
      <c r="C28" s="7" t="s">
        <v>59</v>
      </c>
      <c r="D28" s="84"/>
      <c r="E28" s="85"/>
      <c r="F28" s="85"/>
      <c r="G28" s="85"/>
      <c r="H28" s="85"/>
      <c r="I28" s="85">
        <v>0.4</v>
      </c>
      <c r="J28" s="86">
        <f t="shared" si="8"/>
        <v>0.4</v>
      </c>
      <c r="K28" s="6"/>
      <c r="L28" s="6"/>
    </row>
    <row r="29" spans="1:12" ht="16.5" hidden="1" customHeight="1">
      <c r="A29" s="6"/>
      <c r="B29" s="6"/>
      <c r="C29" s="35" t="s">
        <v>3</v>
      </c>
      <c r="D29" s="81" t="str">
        <f>IF(SUM(D30)=0,"",SUM(D30))</f>
        <v/>
      </c>
      <c r="E29" s="82" t="str">
        <f t="shared" ref="E29:H29" si="9">IF(SUM(E30)=0,"",SUM(E30))</f>
        <v/>
      </c>
      <c r="F29" s="82" t="str">
        <f t="shared" si="9"/>
        <v/>
      </c>
      <c r="G29" s="82" t="str">
        <f t="shared" si="9"/>
        <v/>
      </c>
      <c r="H29" s="82" t="str">
        <f t="shared" si="9"/>
        <v/>
      </c>
      <c r="I29" s="82"/>
      <c r="J29" s="83">
        <f t="shared" ref="J29:J30" si="10">SUM(D29:H29)</f>
        <v>0</v>
      </c>
      <c r="K29" s="6"/>
      <c r="L29" s="6"/>
    </row>
    <row r="30" spans="1:12" ht="17.25" hidden="1" customHeight="1" thickBot="1">
      <c r="A30" s="6"/>
      <c r="B30" s="6"/>
      <c r="C30" s="8" t="s">
        <v>2</v>
      </c>
      <c r="D30" s="90"/>
      <c r="E30" s="91"/>
      <c r="F30" s="91"/>
      <c r="G30" s="91"/>
      <c r="H30" s="91"/>
      <c r="I30" s="91"/>
      <c r="J30" s="92">
        <f t="shared" si="10"/>
        <v>0</v>
      </c>
      <c r="K30" s="6"/>
      <c r="L30" s="6"/>
    </row>
    <row r="31" spans="1:12" ht="17.25" thickBot="1">
      <c r="A31" s="6"/>
      <c r="B31" s="6"/>
      <c r="C31" s="50" t="s">
        <v>6</v>
      </c>
      <c r="D31" s="78">
        <f>SUM(D33:D40,D42:D45)</f>
        <v>1066.5900000000001</v>
      </c>
      <c r="E31" s="79">
        <f t="shared" ref="E31:I31" si="11">SUM(E33:E40,E42:E45)</f>
        <v>422.5</v>
      </c>
      <c r="F31" s="79">
        <f t="shared" si="11"/>
        <v>122.78999999999999</v>
      </c>
      <c r="G31" s="79">
        <f t="shared" si="11"/>
        <v>59.5</v>
      </c>
      <c r="H31" s="79">
        <f t="shared" si="11"/>
        <v>0</v>
      </c>
      <c r="I31" s="79">
        <f t="shared" si="11"/>
        <v>0</v>
      </c>
      <c r="J31" s="80">
        <f t="shared" ref="J31:J45" si="12">SUM(D31:I31)</f>
        <v>1671.38</v>
      </c>
      <c r="K31" s="6"/>
      <c r="L31" s="6"/>
    </row>
    <row r="32" spans="1:12">
      <c r="A32" s="6"/>
      <c r="B32" s="6"/>
      <c r="C32" s="35" t="s">
        <v>1</v>
      </c>
      <c r="D32" s="81">
        <f>SUM(D33:D40)</f>
        <v>942.37</v>
      </c>
      <c r="E32" s="82">
        <f t="shared" ref="E32:I32" si="13">SUM(E33:E40)</f>
        <v>375.28999999999996</v>
      </c>
      <c r="F32" s="82">
        <f t="shared" si="13"/>
        <v>41.56</v>
      </c>
      <c r="G32" s="82">
        <f t="shared" si="13"/>
        <v>35.64</v>
      </c>
      <c r="H32" s="82">
        <f t="shared" si="13"/>
        <v>0</v>
      </c>
      <c r="I32" s="82">
        <f t="shared" si="13"/>
        <v>0</v>
      </c>
      <c r="J32" s="83">
        <f t="shared" si="12"/>
        <v>1394.86</v>
      </c>
      <c r="K32" s="6"/>
      <c r="L32" s="6"/>
    </row>
    <row r="33" spans="1:12">
      <c r="A33" s="6"/>
      <c r="B33" s="6"/>
      <c r="C33" s="7" t="s">
        <v>58</v>
      </c>
      <c r="D33" s="84"/>
      <c r="E33" s="85">
        <v>133.25</v>
      </c>
      <c r="F33" s="85"/>
      <c r="G33" s="85"/>
      <c r="H33" s="85"/>
      <c r="I33" s="85"/>
      <c r="J33" s="86">
        <f t="shared" si="12"/>
        <v>133.25</v>
      </c>
      <c r="K33" s="6"/>
      <c r="L33" s="6"/>
    </row>
    <row r="34" spans="1:12">
      <c r="A34" s="6"/>
      <c r="B34" s="6"/>
      <c r="C34" s="7" t="s">
        <v>59</v>
      </c>
      <c r="D34" s="84"/>
      <c r="E34" s="85"/>
      <c r="F34" s="85"/>
      <c r="G34" s="85">
        <v>35.64</v>
      </c>
      <c r="H34" s="85"/>
      <c r="I34" s="85"/>
      <c r="J34" s="86">
        <f t="shared" si="12"/>
        <v>35.64</v>
      </c>
      <c r="K34" s="6"/>
      <c r="L34" s="6"/>
    </row>
    <row r="35" spans="1:12">
      <c r="A35" s="6"/>
      <c r="B35" s="6"/>
      <c r="C35" s="7" t="s">
        <v>60</v>
      </c>
      <c r="D35" s="84">
        <v>313.5</v>
      </c>
      <c r="E35" s="85"/>
      <c r="F35" s="85"/>
      <c r="G35" s="85"/>
      <c r="H35" s="85"/>
      <c r="I35" s="85"/>
      <c r="J35" s="86">
        <f t="shared" si="12"/>
        <v>313.5</v>
      </c>
      <c r="K35" s="6"/>
      <c r="L35" s="6"/>
    </row>
    <row r="36" spans="1:12">
      <c r="A36" s="6"/>
      <c r="B36" s="6"/>
      <c r="C36" s="7" t="s">
        <v>54</v>
      </c>
      <c r="D36" s="84"/>
      <c r="E36" s="85"/>
      <c r="F36" s="85">
        <v>19.239999999999998</v>
      </c>
      <c r="G36" s="85"/>
      <c r="H36" s="85"/>
      <c r="I36" s="85"/>
      <c r="J36" s="86">
        <f t="shared" si="12"/>
        <v>19.239999999999998</v>
      </c>
      <c r="K36" s="6"/>
      <c r="L36" s="6"/>
    </row>
    <row r="37" spans="1:12">
      <c r="A37" s="6"/>
      <c r="B37" s="6"/>
      <c r="C37" s="7" t="s">
        <v>7</v>
      </c>
      <c r="D37" s="84">
        <v>2.64</v>
      </c>
      <c r="E37" s="85"/>
      <c r="F37" s="85"/>
      <c r="G37" s="85"/>
      <c r="H37" s="85"/>
      <c r="I37" s="85"/>
      <c r="J37" s="86">
        <f t="shared" si="12"/>
        <v>2.64</v>
      </c>
      <c r="K37" s="6"/>
      <c r="L37" s="6"/>
    </row>
    <row r="38" spans="1:12">
      <c r="A38" s="6"/>
      <c r="B38" s="6"/>
      <c r="C38" s="7" t="s">
        <v>4</v>
      </c>
      <c r="D38" s="84">
        <v>626.23</v>
      </c>
      <c r="E38" s="85">
        <v>22.4</v>
      </c>
      <c r="F38" s="85"/>
      <c r="G38" s="85"/>
      <c r="H38" s="85"/>
      <c r="I38" s="85"/>
      <c r="J38" s="86">
        <f t="shared" si="12"/>
        <v>648.63</v>
      </c>
      <c r="K38" s="6"/>
      <c r="L38" s="6"/>
    </row>
    <row r="39" spans="1:12">
      <c r="A39" s="6"/>
      <c r="B39" s="6"/>
      <c r="C39" s="7" t="s">
        <v>55</v>
      </c>
      <c r="D39" s="84"/>
      <c r="E39" s="85"/>
      <c r="F39" s="85">
        <v>22.32</v>
      </c>
      <c r="G39" s="85"/>
      <c r="H39" s="85"/>
      <c r="I39" s="85"/>
      <c r="J39" s="86">
        <f t="shared" si="12"/>
        <v>22.32</v>
      </c>
      <c r="K39" s="6"/>
      <c r="L39" s="6"/>
    </row>
    <row r="40" spans="1:12">
      <c r="A40" s="6"/>
      <c r="B40" s="6"/>
      <c r="C40" s="7" t="s">
        <v>57</v>
      </c>
      <c r="D40" s="84"/>
      <c r="E40" s="85">
        <v>219.64</v>
      </c>
      <c r="F40" s="85"/>
      <c r="G40" s="85"/>
      <c r="H40" s="85"/>
      <c r="I40" s="85"/>
      <c r="J40" s="86">
        <f t="shared" si="12"/>
        <v>219.64</v>
      </c>
      <c r="K40" s="6"/>
      <c r="L40" s="6"/>
    </row>
    <row r="41" spans="1:12">
      <c r="A41" s="6"/>
      <c r="B41" s="6"/>
      <c r="C41" s="35" t="s">
        <v>3</v>
      </c>
      <c r="D41" s="81">
        <f>SUM(D42:D44)</f>
        <v>124.22</v>
      </c>
      <c r="E41" s="82">
        <f t="shared" ref="E41:H41" si="14">SUM(E42:E44)</f>
        <v>47.21</v>
      </c>
      <c r="F41" s="82">
        <f t="shared" si="14"/>
        <v>81.22999999999999</v>
      </c>
      <c r="G41" s="82">
        <f t="shared" si="14"/>
        <v>21.68</v>
      </c>
      <c r="H41" s="82">
        <f t="shared" si="14"/>
        <v>0</v>
      </c>
      <c r="I41" s="82"/>
      <c r="J41" s="83">
        <f t="shared" si="12"/>
        <v>274.33999999999997</v>
      </c>
      <c r="K41" s="6"/>
      <c r="L41" s="6"/>
    </row>
    <row r="42" spans="1:12">
      <c r="A42" s="6"/>
      <c r="B42" s="6"/>
      <c r="C42" s="7" t="s">
        <v>61</v>
      </c>
      <c r="D42" s="84">
        <v>17.7</v>
      </c>
      <c r="E42" s="85"/>
      <c r="F42" s="85"/>
      <c r="G42" s="85"/>
      <c r="H42" s="85"/>
      <c r="I42" s="85"/>
      <c r="J42" s="86">
        <f t="shared" si="12"/>
        <v>17.7</v>
      </c>
      <c r="K42" s="6"/>
      <c r="L42" s="6"/>
    </row>
    <row r="43" spans="1:12">
      <c r="A43" s="6"/>
      <c r="B43" s="6"/>
      <c r="C43" s="7" t="s">
        <v>4</v>
      </c>
      <c r="D43" s="84">
        <v>6.64</v>
      </c>
      <c r="E43" s="85">
        <v>27.05</v>
      </c>
      <c r="F43" s="85">
        <v>63.05</v>
      </c>
      <c r="G43" s="85"/>
      <c r="H43" s="85"/>
      <c r="I43" s="85"/>
      <c r="J43" s="86">
        <f t="shared" si="12"/>
        <v>96.74</v>
      </c>
      <c r="K43" s="6"/>
      <c r="L43" s="6"/>
    </row>
    <row r="44" spans="1:12">
      <c r="A44" s="6"/>
      <c r="B44" s="6"/>
      <c r="C44" s="7" t="s">
        <v>2</v>
      </c>
      <c r="D44" s="84">
        <v>99.88</v>
      </c>
      <c r="E44" s="85">
        <v>20.16</v>
      </c>
      <c r="F44" s="85">
        <v>18.18</v>
      </c>
      <c r="G44" s="85">
        <v>21.68</v>
      </c>
      <c r="H44" s="85"/>
      <c r="I44" s="85"/>
      <c r="J44" s="86">
        <f t="shared" si="12"/>
        <v>159.9</v>
      </c>
      <c r="K44" s="6"/>
      <c r="L44" s="6"/>
    </row>
    <row r="45" spans="1:12" ht="17.25" thickBot="1">
      <c r="A45" s="6"/>
      <c r="B45" s="6"/>
      <c r="C45" s="36" t="s">
        <v>62</v>
      </c>
      <c r="D45" s="87"/>
      <c r="E45" s="88"/>
      <c r="F45" s="88"/>
      <c r="G45" s="88">
        <v>2.1800000000000002</v>
      </c>
      <c r="H45" s="88"/>
      <c r="I45" s="88"/>
      <c r="J45" s="89">
        <f t="shared" si="12"/>
        <v>2.1800000000000002</v>
      </c>
      <c r="K45" s="6"/>
      <c r="L45" s="6"/>
    </row>
    <row r="46" spans="1:12" ht="17.25" thickBot="1">
      <c r="A46" s="6"/>
      <c r="B46" s="6"/>
      <c r="C46" s="33" t="s">
        <v>8</v>
      </c>
      <c r="D46" s="93">
        <f>SUM(D42:D45,D33:D40,D30,D28,D22:D24,D25,D17:D20)</f>
        <v>2273.5200000000004</v>
      </c>
      <c r="E46" s="93">
        <f t="shared" ref="E46:G46" si="15">SUM(E42:E45,E33:E40,E30,E28,E22:E24,E25,E17:E20)</f>
        <v>441.88</v>
      </c>
      <c r="F46" s="93">
        <f t="shared" si="15"/>
        <v>170.59</v>
      </c>
      <c r="G46" s="93">
        <f t="shared" si="15"/>
        <v>1311.17</v>
      </c>
      <c r="H46" s="93">
        <f>SUM(H42:H45,H33:H40,H30,H28,H22:H24,H25,H17:H20)</f>
        <v>77.040000000000006</v>
      </c>
      <c r="I46" s="93">
        <f>SUM(I42:I45,I33:I40,I30,I28,I22:I24,I25,I17:I20)</f>
        <v>0.4</v>
      </c>
      <c r="J46" s="93">
        <f>SUM(D46:I46)</f>
        <v>4274.6000000000004</v>
      </c>
      <c r="K46" s="6"/>
      <c r="L46" s="6"/>
    </row>
    <row r="47" spans="1:12">
      <c r="A47" s="6"/>
      <c r="B47" s="6"/>
      <c r="C47" s="6"/>
      <c r="D47" s="75"/>
      <c r="E47" s="75"/>
      <c r="F47" s="75"/>
      <c r="G47" s="75"/>
      <c r="H47" s="75"/>
      <c r="I47" s="75"/>
      <c r="J47" s="75"/>
      <c r="K47" s="6"/>
      <c r="L47" s="6"/>
    </row>
    <row r="48" spans="1:12">
      <c r="A48" s="6"/>
      <c r="B48" s="6"/>
      <c r="C48" s="6"/>
      <c r="D48" s="75"/>
      <c r="E48" s="75"/>
      <c r="F48" s="75"/>
      <c r="G48" s="75"/>
      <c r="H48" s="75"/>
      <c r="I48" s="75"/>
      <c r="J48" s="75"/>
      <c r="K48" s="6"/>
      <c r="L48" s="6"/>
    </row>
    <row r="49" spans="1:12" ht="18">
      <c r="A49" s="148" t="s">
        <v>24</v>
      </c>
      <c r="B49" s="148"/>
      <c r="C49" s="148"/>
      <c r="D49" s="148"/>
      <c r="E49" s="148"/>
      <c r="F49" s="148"/>
      <c r="G49" s="148"/>
      <c r="H49" s="148"/>
      <c r="I49" s="148"/>
      <c r="J49" s="148"/>
      <c r="K49" s="148"/>
      <c r="L49" s="148"/>
    </row>
    <row r="50" spans="1:12">
      <c r="A50" s="151" t="s">
        <v>27</v>
      </c>
      <c r="B50" s="151"/>
      <c r="C50" s="151"/>
      <c r="D50" s="151"/>
      <c r="E50" s="151"/>
      <c r="F50" s="151"/>
      <c r="G50" s="151"/>
      <c r="H50" s="151"/>
      <c r="I50" s="151"/>
      <c r="J50" s="151"/>
      <c r="K50" s="151"/>
      <c r="L50" s="151"/>
    </row>
    <row r="51" spans="1:12" ht="17.25" thickBot="1">
      <c r="A51" s="6"/>
      <c r="B51" s="6"/>
      <c r="C51" s="6"/>
      <c r="D51" s="75"/>
      <c r="E51" s="75"/>
      <c r="F51" s="75"/>
      <c r="G51" s="75"/>
      <c r="H51" s="75"/>
      <c r="I51" s="75"/>
      <c r="J51" s="75"/>
      <c r="K51" s="6"/>
      <c r="L51" s="6"/>
    </row>
    <row r="52" spans="1:12" ht="17.25" thickBot="1">
      <c r="A52" s="6"/>
      <c r="B52" s="6"/>
      <c r="C52" s="50" t="s">
        <v>23</v>
      </c>
      <c r="D52" s="94">
        <v>2015</v>
      </c>
      <c r="E52" s="94">
        <v>2016</v>
      </c>
      <c r="F52" s="94">
        <v>2017</v>
      </c>
      <c r="G52" s="94">
        <v>2018</v>
      </c>
      <c r="H52" s="50">
        <v>2019</v>
      </c>
      <c r="I52" s="134">
        <v>2020</v>
      </c>
      <c r="J52" s="135" t="s">
        <v>11</v>
      </c>
      <c r="K52" s="6"/>
      <c r="L52" s="6"/>
    </row>
    <row r="53" spans="1:12">
      <c r="A53" s="6"/>
      <c r="B53" s="6"/>
      <c r="C53" s="12" t="s">
        <v>21</v>
      </c>
      <c r="D53" s="95">
        <f>'Ingresos al CNIH'!C26</f>
        <v>142.46857474461231</v>
      </c>
      <c r="E53" s="95">
        <f>'Ingresos al CNIH'!D26</f>
        <v>88.8553002630523</v>
      </c>
      <c r="F53" s="95">
        <f>'Ingresos al CNIH'!E26</f>
        <v>48.428643545294669</v>
      </c>
      <c r="G53" s="95">
        <f>'Ingresos al CNIH'!F26</f>
        <v>22.989074321409824</v>
      </c>
      <c r="H53" s="95">
        <f>'Ingresos al CNIH'!G26</f>
        <v>9.6862046242324293</v>
      </c>
      <c r="I53" s="95">
        <f>'Ingresos al CNIH'!H26</f>
        <v>6.8056158264199113E-2</v>
      </c>
      <c r="J53" s="136">
        <f>'Ingresos al CNIH'!I26</f>
        <v>312.49585365686568</v>
      </c>
      <c r="K53" s="6"/>
      <c r="L53" s="6"/>
    </row>
    <row r="54" spans="1:12" ht="17.25" thickBot="1">
      <c r="A54" s="6"/>
      <c r="B54" s="6"/>
      <c r="C54" s="7" t="s">
        <v>22</v>
      </c>
      <c r="D54" s="85" t="str">
        <f>'Ingresos al CNIH'!C31</f>
        <v/>
      </c>
      <c r="E54" s="85" t="str">
        <f>'Ingresos al CNIH'!D31</f>
        <v/>
      </c>
      <c r="F54" s="85">
        <f>'Ingresos al CNIH'!E31</f>
        <v>2.3025651799907246E-2</v>
      </c>
      <c r="G54" s="85">
        <f>'Ingresos al CNIH'!F31</f>
        <v>1.6911511737284394E-2</v>
      </c>
      <c r="H54" s="85">
        <f>'Ingresos al CNIH'!G31</f>
        <v>9.8391307170026865E-2</v>
      </c>
      <c r="I54" s="85">
        <f>'Ingresos al CNIH'!H31</f>
        <v>8.3026483726866621E-3</v>
      </c>
      <c r="J54" s="137">
        <f>'Ingresos al CNIH'!I31</f>
        <v>0.14663111907990514</v>
      </c>
      <c r="K54" s="13"/>
      <c r="L54" s="6"/>
    </row>
    <row r="55" spans="1:12" ht="17.25" thickBot="1">
      <c r="A55" s="6"/>
      <c r="B55" s="6"/>
      <c r="C55" s="34" t="s">
        <v>11</v>
      </c>
      <c r="D55" s="96">
        <f>IF(D54="",D53,D54+D53)</f>
        <v>142.46857474461231</v>
      </c>
      <c r="E55" s="96">
        <f t="shared" ref="E55:J55" si="16">IF(E54="",E53,E54+E53)</f>
        <v>88.8553002630523</v>
      </c>
      <c r="F55" s="96">
        <f t="shared" si="16"/>
        <v>48.451669197094574</v>
      </c>
      <c r="G55" s="96">
        <f t="shared" si="16"/>
        <v>23.005985833147108</v>
      </c>
      <c r="H55" s="96">
        <f t="shared" si="16"/>
        <v>9.7845959314024569</v>
      </c>
      <c r="I55" s="96">
        <f t="shared" si="16"/>
        <v>7.6358806636885768E-2</v>
      </c>
      <c r="J55" s="97">
        <f t="shared" si="16"/>
        <v>312.6424847759456</v>
      </c>
      <c r="K55" s="6"/>
      <c r="L55" s="6"/>
    </row>
    <row r="56" spans="1:12">
      <c r="A56" s="6"/>
      <c r="B56" s="6"/>
      <c r="C56" s="6"/>
      <c r="D56" s="75"/>
      <c r="E56" s="75"/>
      <c r="F56" s="75"/>
      <c r="G56" s="75"/>
      <c r="H56" s="75"/>
      <c r="I56" s="75"/>
      <c r="J56" s="75"/>
      <c r="K56" s="6"/>
      <c r="L56" s="6"/>
    </row>
    <row r="57" spans="1:12">
      <c r="A57" s="6"/>
      <c r="B57" s="6"/>
      <c r="C57" s="6"/>
      <c r="D57" s="75"/>
      <c r="E57" s="75"/>
      <c r="F57" s="75"/>
      <c r="G57" s="75"/>
      <c r="H57" s="75"/>
      <c r="I57" s="75"/>
      <c r="J57" s="75"/>
      <c r="K57" s="6"/>
      <c r="L57" s="6"/>
    </row>
    <row r="58" spans="1:12" ht="33.75" customHeight="1">
      <c r="A58" s="150" t="s">
        <v>28</v>
      </c>
      <c r="B58" s="150"/>
      <c r="C58" s="150"/>
      <c r="D58" s="150"/>
      <c r="E58" s="150"/>
      <c r="F58" s="150"/>
      <c r="G58" s="150"/>
      <c r="H58" s="150"/>
      <c r="I58" s="150"/>
      <c r="J58" s="150"/>
      <c r="K58" s="150"/>
      <c r="L58" s="150"/>
    </row>
    <row r="59" spans="1:12" ht="16.5" customHeight="1">
      <c r="A59" s="149" t="s">
        <v>40</v>
      </c>
      <c r="B59" s="149"/>
      <c r="C59" s="149"/>
      <c r="D59" s="149"/>
      <c r="E59" s="149"/>
      <c r="F59" s="149"/>
      <c r="G59" s="149"/>
      <c r="H59" s="149"/>
      <c r="I59" s="149"/>
      <c r="J59" s="149"/>
      <c r="K59" s="149"/>
      <c r="L59" s="149"/>
    </row>
    <row r="60" spans="1:12">
      <c r="A60" s="149"/>
      <c r="B60" s="149"/>
      <c r="C60" s="149"/>
      <c r="D60" s="149"/>
      <c r="E60" s="149"/>
      <c r="F60" s="149"/>
      <c r="G60" s="149"/>
      <c r="H60" s="149"/>
      <c r="I60" s="149"/>
      <c r="J60" s="149"/>
      <c r="K60" s="149"/>
      <c r="L60" s="149"/>
    </row>
    <row r="61" spans="1:12">
      <c r="A61" s="149"/>
      <c r="B61" s="149"/>
      <c r="C61" s="149"/>
      <c r="D61" s="149"/>
      <c r="E61" s="149"/>
      <c r="F61" s="149"/>
      <c r="G61" s="149"/>
      <c r="H61" s="149"/>
      <c r="I61" s="149"/>
      <c r="J61" s="149"/>
      <c r="K61" s="149"/>
      <c r="L61" s="149"/>
    </row>
    <row r="62" spans="1:12" s="138" customFormat="1">
      <c r="D62" s="139"/>
      <c r="E62" s="139"/>
      <c r="F62" s="139"/>
      <c r="G62" s="139"/>
      <c r="H62" s="139"/>
      <c r="I62" s="139"/>
      <c r="J62" s="139"/>
    </row>
    <row r="63" spans="1:12" s="138" customFormat="1">
      <c r="A63" s="65"/>
      <c r="B63" s="65" t="s">
        <v>10</v>
      </c>
      <c r="C63" s="64" t="s">
        <v>68</v>
      </c>
      <c r="D63" s="139"/>
      <c r="E63" s="139"/>
      <c r="F63" s="139"/>
      <c r="G63" s="139"/>
      <c r="H63" s="139"/>
      <c r="I63" s="139"/>
      <c r="J63" s="139"/>
    </row>
    <row r="64" spans="1:12" s="138" customFormat="1">
      <c r="A64" s="65" t="s">
        <v>1</v>
      </c>
      <c r="B64" s="65">
        <v>23</v>
      </c>
      <c r="C64" s="115">
        <v>3711</v>
      </c>
      <c r="D64" s="139"/>
      <c r="E64" s="139"/>
      <c r="F64" s="139"/>
      <c r="G64" s="139"/>
      <c r="H64" s="139"/>
      <c r="I64" s="139"/>
      <c r="J64" s="139"/>
    </row>
    <row r="65" spans="1:10" s="138" customFormat="1">
      <c r="A65" s="65" t="s">
        <v>9</v>
      </c>
      <c r="B65" s="65">
        <v>32</v>
      </c>
      <c r="C65" s="115">
        <v>563.6</v>
      </c>
      <c r="D65" s="139"/>
      <c r="E65" s="139"/>
      <c r="F65" s="139"/>
      <c r="G65" s="139"/>
      <c r="H65" s="139"/>
      <c r="I65" s="139"/>
      <c r="J65" s="139"/>
    </row>
    <row r="66" spans="1:10" s="138" customFormat="1">
      <c r="D66" s="139"/>
      <c r="E66" s="139"/>
      <c r="F66" s="139"/>
      <c r="G66" s="139"/>
      <c r="H66" s="139"/>
      <c r="I66" s="139"/>
      <c r="J66" s="139"/>
    </row>
    <row r="67" spans="1:10" s="109" customFormat="1">
      <c r="D67" s="108"/>
      <c r="E67" s="108"/>
      <c r="F67" s="108"/>
      <c r="G67" s="108"/>
      <c r="H67" s="108"/>
      <c r="I67" s="108"/>
      <c r="J67" s="108"/>
    </row>
    <row r="68" spans="1:10" s="109" customFormat="1">
      <c r="D68" s="108"/>
      <c r="E68" s="108"/>
      <c r="F68" s="108"/>
      <c r="G68" s="108"/>
      <c r="H68" s="108"/>
      <c r="I68" s="108"/>
      <c r="J68" s="108"/>
    </row>
    <row r="69" spans="1:10" s="109" customFormat="1">
      <c r="D69" s="108"/>
      <c r="E69" s="108"/>
      <c r="F69" s="108"/>
      <c r="G69" s="108"/>
      <c r="H69" s="108"/>
      <c r="I69" s="108"/>
      <c r="J69" s="108"/>
    </row>
    <row r="70" spans="1:10" s="109" customFormat="1">
      <c r="D70" s="108"/>
      <c r="E70" s="108"/>
      <c r="F70" s="108"/>
      <c r="G70" s="108"/>
      <c r="H70" s="108"/>
      <c r="I70" s="108"/>
      <c r="J70" s="108"/>
    </row>
    <row r="71" spans="1:10" s="109" customFormat="1">
      <c r="D71" s="108"/>
      <c r="E71" s="108"/>
      <c r="F71" s="108"/>
      <c r="G71" s="108"/>
      <c r="H71" s="108"/>
      <c r="I71" s="108"/>
      <c r="J71" s="108"/>
    </row>
    <row r="72" spans="1:10" s="109" customFormat="1">
      <c r="D72" s="108"/>
      <c r="E72" s="108"/>
      <c r="F72" s="108"/>
      <c r="G72" s="108"/>
      <c r="H72" s="108"/>
      <c r="I72" s="108"/>
      <c r="J72" s="108"/>
    </row>
    <row r="73" spans="1:10" s="109" customFormat="1">
      <c r="D73" s="108"/>
      <c r="E73" s="108"/>
      <c r="F73" s="108"/>
      <c r="G73" s="108"/>
      <c r="H73" s="108"/>
      <c r="I73" s="108"/>
      <c r="J73" s="108"/>
    </row>
    <row r="74" spans="1:10" s="109" customFormat="1">
      <c r="D74" s="108"/>
      <c r="E74" s="108"/>
      <c r="F74" s="108"/>
      <c r="G74" s="108"/>
      <c r="H74" s="108"/>
      <c r="I74" s="108"/>
      <c r="J74" s="108"/>
    </row>
    <row r="75" spans="1:10" s="109" customFormat="1">
      <c r="D75" s="108"/>
      <c r="E75" s="108"/>
      <c r="F75" s="108"/>
      <c r="G75" s="108"/>
      <c r="H75" s="108"/>
      <c r="I75" s="108"/>
      <c r="J75" s="108"/>
    </row>
    <row r="76" spans="1:10" s="109" customFormat="1">
      <c r="D76" s="108"/>
      <c r="E76" s="108"/>
      <c r="F76" s="108"/>
      <c r="G76" s="108"/>
      <c r="H76" s="108"/>
      <c r="I76" s="108"/>
      <c r="J76" s="108"/>
    </row>
    <row r="77" spans="1:10" s="109" customFormat="1">
      <c r="D77" s="108"/>
      <c r="E77" s="108"/>
      <c r="F77" s="108"/>
      <c r="G77" s="108"/>
      <c r="H77" s="108"/>
      <c r="I77" s="108"/>
      <c r="J77" s="108"/>
    </row>
    <row r="78" spans="1:10" s="109" customFormat="1">
      <c r="D78" s="108"/>
      <c r="E78" s="108"/>
      <c r="F78" s="108"/>
      <c r="G78" s="108"/>
      <c r="H78" s="108"/>
      <c r="I78" s="108"/>
      <c r="J78" s="108"/>
    </row>
    <row r="79" spans="1:10" s="109" customFormat="1">
      <c r="D79" s="108"/>
      <c r="E79" s="108"/>
      <c r="F79" s="108"/>
      <c r="G79" s="108"/>
      <c r="H79" s="108"/>
      <c r="I79" s="108"/>
      <c r="J79" s="108"/>
    </row>
    <row r="80" spans="1:10" s="109" customFormat="1">
      <c r="D80" s="108"/>
      <c r="E80" s="108"/>
      <c r="F80" s="108"/>
      <c r="G80" s="108"/>
      <c r="H80" s="108"/>
      <c r="I80" s="108"/>
      <c r="J80" s="108"/>
    </row>
    <row r="81" spans="4:10" s="109" customFormat="1">
      <c r="D81" s="108"/>
      <c r="E81" s="108"/>
      <c r="F81" s="108"/>
      <c r="G81" s="108"/>
      <c r="H81" s="108"/>
      <c r="I81" s="108"/>
      <c r="J81" s="108"/>
    </row>
    <row r="82" spans="4:10" s="109" customFormat="1">
      <c r="D82" s="108"/>
      <c r="E82" s="108"/>
      <c r="F82" s="108"/>
      <c r="G82" s="108"/>
      <c r="H82" s="108"/>
      <c r="I82" s="108"/>
      <c r="J82" s="108"/>
    </row>
    <row r="83" spans="4:10" s="109" customFormat="1">
      <c r="D83" s="108"/>
      <c r="E83" s="108"/>
      <c r="F83" s="108"/>
      <c r="G83" s="108"/>
      <c r="H83" s="108"/>
      <c r="I83" s="108"/>
      <c r="J83" s="108"/>
    </row>
    <row r="84" spans="4:10" s="109" customFormat="1">
      <c r="D84" s="108"/>
      <c r="E84" s="108"/>
      <c r="F84" s="108"/>
      <c r="G84" s="108"/>
      <c r="H84" s="108"/>
      <c r="I84" s="108"/>
      <c r="J84" s="108"/>
    </row>
    <row r="85" spans="4:10" s="109" customFormat="1">
      <c r="D85" s="108"/>
      <c r="E85" s="108"/>
      <c r="F85" s="108"/>
      <c r="G85" s="108"/>
      <c r="H85" s="108"/>
      <c r="I85" s="108"/>
      <c r="J85" s="108"/>
    </row>
    <row r="86" spans="4:10" s="109" customFormat="1">
      <c r="D86" s="108"/>
      <c r="E86" s="108"/>
      <c r="F86" s="108"/>
      <c r="G86" s="108"/>
      <c r="H86" s="108"/>
      <c r="I86" s="108"/>
      <c r="J86" s="108"/>
    </row>
    <row r="87" spans="4:10" s="109" customFormat="1">
      <c r="D87" s="108"/>
      <c r="E87" s="108"/>
      <c r="F87" s="108"/>
      <c r="G87" s="108"/>
      <c r="H87" s="108"/>
      <c r="I87" s="108"/>
      <c r="J87" s="108"/>
    </row>
    <row r="88" spans="4:10" s="109" customFormat="1">
      <c r="D88" s="108"/>
      <c r="E88" s="108"/>
      <c r="F88" s="108"/>
      <c r="G88" s="108"/>
      <c r="H88" s="108"/>
      <c r="I88" s="108"/>
      <c r="J88" s="108"/>
    </row>
    <row r="89" spans="4:10" s="109" customFormat="1">
      <c r="D89" s="108"/>
      <c r="E89" s="108"/>
      <c r="F89" s="108"/>
      <c r="G89" s="108"/>
      <c r="H89" s="108"/>
      <c r="I89" s="108"/>
      <c r="J89" s="108"/>
    </row>
    <row r="90" spans="4:10" s="109" customFormat="1">
      <c r="D90" s="108"/>
      <c r="E90" s="108"/>
      <c r="F90" s="108"/>
      <c r="G90" s="108"/>
      <c r="H90" s="108"/>
      <c r="I90" s="108"/>
      <c r="J90" s="108"/>
    </row>
    <row r="91" spans="4:10" s="109" customFormat="1">
      <c r="D91" s="108"/>
      <c r="E91" s="108"/>
      <c r="F91" s="108"/>
      <c r="G91" s="108"/>
      <c r="H91" s="108"/>
      <c r="I91" s="108"/>
      <c r="J91" s="108"/>
    </row>
  </sheetData>
  <mergeCells count="9">
    <mergeCell ref="A1:L1"/>
    <mergeCell ref="A59:L61"/>
    <mergeCell ref="A58:L58"/>
    <mergeCell ref="A11:L11"/>
    <mergeCell ref="A49:L49"/>
    <mergeCell ref="A50:L50"/>
    <mergeCell ref="D13:J13"/>
    <mergeCell ref="C13:C14"/>
    <mergeCell ref="A2:L2"/>
  </mergeCells>
  <pageMargins left="0.7" right="0.7" top="0.75" bottom="0.75" header="0.3" footer="0.3"/>
  <pageSetup orientation="portrait" horizontalDpi="4294967295" verticalDpi="4294967295" r:id="rId1"/>
  <ignoredErrors>
    <ignoredError sqref="F21:H21 G4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63"/>
  <sheetViews>
    <sheetView tabSelected="1" workbookViewId="0">
      <selection activeCell="B12" sqref="B12"/>
    </sheetView>
  </sheetViews>
  <sheetFormatPr baseColWidth="10" defaultRowHeight="15"/>
  <cols>
    <col min="1" max="1" width="6.85546875" customWidth="1"/>
    <col min="2" max="2" width="78" customWidth="1"/>
    <col min="3" max="3" width="23.85546875" style="1" bestFit="1" customWidth="1"/>
    <col min="4" max="4" width="15.85546875" style="1" bestFit="1" customWidth="1"/>
    <col min="5" max="6" width="14" style="1" bestFit="1" customWidth="1"/>
    <col min="7" max="8" width="14.42578125" style="1" customWidth="1"/>
    <col min="9" max="9" width="15.85546875" style="1" bestFit="1" customWidth="1"/>
    <col min="10" max="10" width="11.42578125" style="1"/>
  </cols>
  <sheetData>
    <row r="1" spans="1:10" ht="23.25">
      <c r="A1" s="2"/>
      <c r="B1" s="158" t="s">
        <v>63</v>
      </c>
      <c r="C1" s="158"/>
      <c r="D1" s="158"/>
      <c r="E1" s="158"/>
      <c r="F1" s="158"/>
      <c r="G1" s="158"/>
      <c r="H1" s="158"/>
      <c r="I1" s="158"/>
      <c r="J1" s="13"/>
    </row>
    <row r="2" spans="1:10" ht="21" customHeight="1">
      <c r="A2" s="2"/>
      <c r="B2" s="159" t="s">
        <v>69</v>
      </c>
      <c r="C2" s="159"/>
      <c r="D2" s="159"/>
      <c r="E2" s="159"/>
      <c r="F2" s="159"/>
      <c r="G2" s="159"/>
      <c r="H2" s="159"/>
      <c r="I2" s="159"/>
      <c r="J2" s="13"/>
    </row>
    <row r="3" spans="1:10" ht="16.5" hidden="1" customHeight="1" thickBot="1">
      <c r="A3" s="2"/>
      <c r="B3" s="6"/>
      <c r="C3" s="13"/>
      <c r="D3" s="13"/>
      <c r="E3" s="13"/>
      <c r="F3" s="13"/>
      <c r="G3" s="13"/>
      <c r="H3" s="13"/>
      <c r="I3" s="13"/>
      <c r="J3" s="13"/>
    </row>
    <row r="4" spans="1:10" ht="17.25" hidden="1" thickBot="1">
      <c r="A4" s="2"/>
      <c r="B4" s="51" t="s">
        <v>23</v>
      </c>
      <c r="C4" s="52">
        <v>2015</v>
      </c>
      <c r="D4" s="52">
        <v>2016</v>
      </c>
      <c r="E4" s="52">
        <v>2017</v>
      </c>
      <c r="F4" s="52">
        <v>2018</v>
      </c>
      <c r="G4" s="52">
        <v>2019</v>
      </c>
      <c r="H4" s="118">
        <v>2020</v>
      </c>
      <c r="I4" s="53" t="s">
        <v>11</v>
      </c>
      <c r="J4" s="13"/>
    </row>
    <row r="5" spans="1:10" ht="17.25" hidden="1" thickBot="1">
      <c r="A5" s="2"/>
      <c r="B5" s="37" t="s">
        <v>21</v>
      </c>
      <c r="C5" s="38">
        <v>2260696093</v>
      </c>
      <c r="D5" s="38">
        <v>1660779608</v>
      </c>
      <c r="E5" s="38">
        <v>916256618</v>
      </c>
      <c r="F5" s="38">
        <v>442358067</v>
      </c>
      <c r="G5" s="38">
        <v>186529664</v>
      </c>
      <c r="H5" s="119">
        <v>1279728</v>
      </c>
      <c r="I5" s="39">
        <f>SUM(C5:H5)</f>
        <v>5467899778</v>
      </c>
      <c r="J5" s="13"/>
    </row>
    <row r="6" spans="1:10" ht="16.5" hidden="1">
      <c r="A6" s="2"/>
      <c r="B6" s="18" t="s">
        <v>16</v>
      </c>
      <c r="C6" s="19">
        <v>361400000</v>
      </c>
      <c r="D6" s="19">
        <v>946500000</v>
      </c>
      <c r="E6" s="19">
        <v>247075850</v>
      </c>
      <c r="F6" s="19">
        <v>97898300</v>
      </c>
      <c r="G6" s="19"/>
      <c r="H6" s="120"/>
      <c r="I6" s="20">
        <f t="shared" ref="I6:I20" si="0">SUM(C6:H6)</f>
        <v>1652874150</v>
      </c>
      <c r="J6" s="13"/>
    </row>
    <row r="7" spans="1:10" ht="16.5" hidden="1">
      <c r="A7" s="2"/>
      <c r="B7" s="21" t="s">
        <v>34</v>
      </c>
      <c r="C7" s="22">
        <v>182886000</v>
      </c>
      <c r="D7" s="22">
        <v>62069500</v>
      </c>
      <c r="E7" s="22">
        <v>150666426</v>
      </c>
      <c r="F7" s="22">
        <v>88042301</v>
      </c>
      <c r="G7" s="22">
        <v>46693137</v>
      </c>
      <c r="H7" s="121">
        <v>319969</v>
      </c>
      <c r="I7" s="23">
        <f t="shared" si="0"/>
        <v>530677333</v>
      </c>
      <c r="J7" s="13"/>
    </row>
    <row r="8" spans="1:10" ht="16.5" hidden="1">
      <c r="A8" s="2"/>
      <c r="B8" s="21" t="s">
        <v>17</v>
      </c>
      <c r="C8" s="22"/>
      <c r="D8" s="22">
        <v>7643822</v>
      </c>
      <c r="E8" s="22">
        <v>8235</v>
      </c>
      <c r="F8" s="22">
        <v>824152</v>
      </c>
      <c r="G8" s="22">
        <v>9953864</v>
      </c>
      <c r="H8" s="121"/>
      <c r="I8" s="23">
        <f t="shared" si="0"/>
        <v>18430073</v>
      </c>
      <c r="J8" s="13"/>
    </row>
    <row r="9" spans="1:10" ht="17.25" hidden="1" thickBot="1">
      <c r="A9" s="2"/>
      <c r="B9" s="24" t="s">
        <v>18</v>
      </c>
      <c r="C9" s="25">
        <v>1716410093</v>
      </c>
      <c r="D9" s="25">
        <v>644566286</v>
      </c>
      <c r="E9" s="25">
        <v>518506107</v>
      </c>
      <c r="F9" s="25">
        <v>255593314</v>
      </c>
      <c r="G9" s="25">
        <v>129882663</v>
      </c>
      <c r="H9" s="122">
        <v>959759</v>
      </c>
      <c r="I9" s="26">
        <f t="shared" si="0"/>
        <v>3265918222</v>
      </c>
      <c r="J9" s="13"/>
    </row>
    <row r="10" spans="1:10" ht="17.25" hidden="1" thickBot="1">
      <c r="A10" s="2"/>
      <c r="B10" s="37" t="s">
        <v>22</v>
      </c>
      <c r="C10" s="38">
        <v>0</v>
      </c>
      <c r="D10" s="38">
        <v>0</v>
      </c>
      <c r="E10" s="38">
        <v>435639</v>
      </c>
      <c r="F10" s="38">
        <v>325413</v>
      </c>
      <c r="G10" s="38">
        <v>1894746</v>
      </c>
      <c r="H10" s="119">
        <v>156123</v>
      </c>
      <c r="I10" s="39">
        <f t="shared" si="0"/>
        <v>2811921</v>
      </c>
      <c r="J10" s="13"/>
    </row>
    <row r="11" spans="1:10" ht="16.5" hidden="1">
      <c r="A11" s="2"/>
      <c r="B11" s="21" t="s">
        <v>47</v>
      </c>
      <c r="C11" s="22"/>
      <c r="D11" s="22"/>
      <c r="E11" s="22">
        <v>37660</v>
      </c>
      <c r="F11" s="22">
        <v>61600</v>
      </c>
      <c r="G11" s="22">
        <v>651230</v>
      </c>
      <c r="H11" s="121"/>
      <c r="I11" s="23">
        <f t="shared" si="0"/>
        <v>750490</v>
      </c>
      <c r="J11" s="13"/>
    </row>
    <row r="12" spans="1:10" ht="16.5" hidden="1">
      <c r="A12" s="2"/>
      <c r="B12" s="21" t="s">
        <v>48</v>
      </c>
      <c r="C12" s="22"/>
      <c r="D12" s="22"/>
      <c r="E12" s="22">
        <v>11824</v>
      </c>
      <c r="F12" s="22">
        <v>14485</v>
      </c>
      <c r="G12" s="22">
        <v>44100</v>
      </c>
      <c r="H12" s="121"/>
      <c r="I12" s="23">
        <f t="shared" si="0"/>
        <v>70409</v>
      </c>
      <c r="J12" s="13"/>
    </row>
    <row r="13" spans="1:10" ht="16.5" hidden="1">
      <c r="A13" s="2"/>
      <c r="B13" s="21" t="s">
        <v>49</v>
      </c>
      <c r="C13" s="22"/>
      <c r="D13" s="22"/>
      <c r="E13" s="22"/>
      <c r="F13" s="22"/>
      <c r="G13" s="22">
        <v>15000</v>
      </c>
      <c r="H13" s="121"/>
      <c r="I13" s="23">
        <f t="shared" si="0"/>
        <v>15000</v>
      </c>
      <c r="J13" s="13"/>
    </row>
    <row r="14" spans="1:10" ht="16.5" hidden="1">
      <c r="A14" s="2"/>
      <c r="B14" s="21" t="s">
        <v>19</v>
      </c>
      <c r="C14" s="22"/>
      <c r="D14" s="22"/>
      <c r="E14" s="22">
        <v>53700</v>
      </c>
      <c r="F14" s="22">
        <v>110298</v>
      </c>
      <c r="G14" s="22">
        <v>456950</v>
      </c>
      <c r="H14" s="121"/>
      <c r="I14" s="23">
        <f t="shared" si="0"/>
        <v>620948</v>
      </c>
      <c r="J14" s="13"/>
    </row>
    <row r="15" spans="1:10" ht="16.5" hidden="1">
      <c r="A15" s="2"/>
      <c r="B15" s="21" t="s">
        <v>50</v>
      </c>
      <c r="C15" s="22"/>
      <c r="D15" s="22"/>
      <c r="E15" s="22">
        <v>2987</v>
      </c>
      <c r="F15" s="22">
        <v>8560</v>
      </c>
      <c r="G15" s="22">
        <v>25500</v>
      </c>
      <c r="H15" s="121"/>
      <c r="I15" s="23">
        <f t="shared" si="0"/>
        <v>37047</v>
      </c>
      <c r="J15" s="13"/>
    </row>
    <row r="16" spans="1:10" ht="16.5" hidden="1">
      <c r="A16" s="2"/>
      <c r="B16" s="21" t="s">
        <v>51</v>
      </c>
      <c r="C16" s="22"/>
      <c r="D16" s="22"/>
      <c r="E16" s="22"/>
      <c r="F16" s="22">
        <v>6270</v>
      </c>
      <c r="G16" s="22">
        <v>174330</v>
      </c>
      <c r="H16" s="121">
        <v>156123</v>
      </c>
      <c r="I16" s="23">
        <f t="shared" si="0"/>
        <v>336723</v>
      </c>
      <c r="J16" s="13"/>
    </row>
    <row r="17" spans="1:10" ht="16.5" hidden="1">
      <c r="A17" s="2"/>
      <c r="B17" s="21" t="s">
        <v>52</v>
      </c>
      <c r="C17" s="22"/>
      <c r="D17" s="22"/>
      <c r="E17" s="22">
        <v>116908</v>
      </c>
      <c r="F17" s="22">
        <v>63480</v>
      </c>
      <c r="G17" s="22">
        <v>444800</v>
      </c>
      <c r="H17" s="121"/>
      <c r="I17" s="23">
        <f t="shared" si="0"/>
        <v>625188</v>
      </c>
      <c r="J17" s="13"/>
    </row>
    <row r="18" spans="1:10" ht="16.5" hidden="1">
      <c r="A18" s="2"/>
      <c r="B18" s="21" t="s">
        <v>53</v>
      </c>
      <c r="C18" s="22"/>
      <c r="D18" s="22"/>
      <c r="E18" s="22">
        <v>212560</v>
      </c>
      <c r="F18" s="22">
        <v>16560</v>
      </c>
      <c r="G18" s="22">
        <v>82836</v>
      </c>
      <c r="H18" s="121"/>
      <c r="I18" s="23">
        <f t="shared" si="0"/>
        <v>311956</v>
      </c>
      <c r="J18" s="13"/>
    </row>
    <row r="19" spans="1:10" ht="17.25" hidden="1" thickBot="1">
      <c r="A19" s="2"/>
      <c r="B19" s="24" t="s">
        <v>20</v>
      </c>
      <c r="C19" s="25"/>
      <c r="D19" s="25"/>
      <c r="E19" s="25"/>
      <c r="F19" s="25">
        <v>44160</v>
      </c>
      <c r="G19" s="25"/>
      <c r="H19" s="122"/>
      <c r="I19" s="26">
        <f t="shared" si="0"/>
        <v>44160</v>
      </c>
      <c r="J19" s="13"/>
    </row>
    <row r="20" spans="1:10" ht="17.25" hidden="1" thickBot="1">
      <c r="A20" s="2"/>
      <c r="B20" s="40" t="s">
        <v>46</v>
      </c>
      <c r="C20" s="41">
        <f t="shared" ref="C20:E20" si="1">SUM(C11:C19,C6:C9)</f>
        <v>2260696093</v>
      </c>
      <c r="D20" s="41">
        <f t="shared" si="1"/>
        <v>1660779608</v>
      </c>
      <c r="E20" s="41">
        <f t="shared" si="1"/>
        <v>916692257</v>
      </c>
      <c r="F20" s="41">
        <f>SUM(F11:F19,F6:F9)</f>
        <v>442683480</v>
      </c>
      <c r="G20" s="41">
        <f>SUM(G11:G19,G6:G9)</f>
        <v>188424410</v>
      </c>
      <c r="H20" s="123">
        <f>SUM(H11:H19,H6:H9)</f>
        <v>1435851</v>
      </c>
      <c r="I20" s="42">
        <f t="shared" si="0"/>
        <v>5470711699</v>
      </c>
      <c r="J20" s="13"/>
    </row>
    <row r="21" spans="1:10" ht="16.5" hidden="1">
      <c r="A21" s="2"/>
      <c r="I21" s="13"/>
      <c r="J21" s="13"/>
    </row>
    <row r="22" spans="1:10" ht="16.5" hidden="1">
      <c r="A22" s="2"/>
      <c r="B22" s="2"/>
      <c r="C22" s="13"/>
      <c r="D22" s="13"/>
      <c r="E22" s="13"/>
      <c r="F22" s="13"/>
      <c r="G22" s="13"/>
      <c r="H22" s="13"/>
      <c r="I22" s="13"/>
      <c r="J22" s="13"/>
    </row>
    <row r="23" spans="1:10" ht="16.5" hidden="1">
      <c r="A23" s="2"/>
      <c r="B23" s="2"/>
      <c r="C23" s="13"/>
      <c r="D23" s="13"/>
      <c r="E23" s="13"/>
      <c r="F23" s="13"/>
      <c r="G23" s="13"/>
      <c r="H23" s="13"/>
      <c r="I23" s="13"/>
      <c r="J23" s="13"/>
    </row>
    <row r="24" spans="1:10" ht="17.25" thickBot="1">
      <c r="A24" s="2"/>
      <c r="B24" s="6"/>
      <c r="C24" s="13"/>
      <c r="D24" s="13"/>
      <c r="E24" s="13"/>
      <c r="F24" s="13"/>
      <c r="G24" s="13"/>
      <c r="H24" s="13"/>
      <c r="I24" s="13"/>
      <c r="J24" s="13"/>
    </row>
    <row r="25" spans="1:10" ht="17.25" thickBot="1">
      <c r="A25" s="2"/>
      <c r="B25" s="51" t="s">
        <v>23</v>
      </c>
      <c r="C25" s="72">
        <v>2015</v>
      </c>
      <c r="D25" s="72">
        <v>2016</v>
      </c>
      <c r="E25" s="72">
        <v>2017</v>
      </c>
      <c r="F25" s="72">
        <v>2018</v>
      </c>
      <c r="G25" s="72">
        <v>2019</v>
      </c>
      <c r="H25" s="124">
        <v>2020</v>
      </c>
      <c r="I25" s="73" t="s">
        <v>11</v>
      </c>
      <c r="J25" s="13"/>
    </row>
    <row r="26" spans="1:10" ht="17.25" thickBot="1">
      <c r="A26" s="2"/>
      <c r="B26" s="37" t="s">
        <v>25</v>
      </c>
      <c r="C26" s="99">
        <f>IF((C5/C$44)/(10^6)=0,"",(C5/C$44)/(10^6))</f>
        <v>142.46857474461231</v>
      </c>
      <c r="D26" s="99">
        <f>IF((D5/D$44)/(10^6)=0,"",(D5/D$44)/(10^6))</f>
        <v>88.8553002630523</v>
      </c>
      <c r="E26" s="99">
        <f t="shared" ref="E26:G26" si="2">IF((E5/E$44)/(10^6)=0,"",(E5/E$44)/(10^6))</f>
        <v>48.428643545294669</v>
      </c>
      <c r="F26" s="99">
        <f t="shared" si="2"/>
        <v>22.989074321409824</v>
      </c>
      <c r="G26" s="99">
        <f t="shared" si="2"/>
        <v>9.6862046242324293</v>
      </c>
      <c r="H26" s="125">
        <f t="shared" ref="H26" si="3">IF((H5/H$44)/(10^6)=0,"",(H5/H$44)/(10^6))</f>
        <v>6.8056158264199113E-2</v>
      </c>
      <c r="I26" s="100">
        <f>SUM(C26:H26)</f>
        <v>312.49585365686568</v>
      </c>
      <c r="J26" s="13"/>
    </row>
    <row r="27" spans="1:10" ht="16.5">
      <c r="A27" s="2"/>
      <c r="B27" s="18" t="s">
        <v>16</v>
      </c>
      <c r="C27" s="101">
        <f t="shared" ref="C27:G27" si="4">IF((C6/C$44)/(10^6)=0,"",(C6/C$44)/(10^6))</f>
        <v>22.775349182108261</v>
      </c>
      <c r="D27" s="101">
        <f t="shared" si="4"/>
        <v>50.639796691782962</v>
      </c>
      <c r="E27" s="101">
        <f t="shared" si="4"/>
        <v>13.059167086202367</v>
      </c>
      <c r="F27" s="101">
        <f t="shared" si="4"/>
        <v>5.0877139189589489</v>
      </c>
      <c r="G27" s="101" t="str">
        <f t="shared" si="4"/>
        <v/>
      </c>
      <c r="H27" s="126" t="str">
        <f t="shared" ref="H27" si="5">IF((H6/H$44)/(10^6)=0,"",(H6/H$44)/(10^6))</f>
        <v/>
      </c>
      <c r="I27" s="102">
        <f t="shared" ref="I27:I41" si="6">SUM(C27:H27)</f>
        <v>91.562026879052539</v>
      </c>
      <c r="J27" s="13"/>
    </row>
    <row r="28" spans="1:10" ht="16.5">
      <c r="A28" s="2"/>
      <c r="B28" s="21" t="s">
        <v>17</v>
      </c>
      <c r="C28" s="101">
        <f t="shared" ref="C28:G28" si="7">IF((C7/C$44)/(10^6)=0,"",(C7/C$44)/(10^6))</f>
        <v>11.525435834308388</v>
      </c>
      <c r="D28" s="101">
        <f t="shared" si="7"/>
        <v>3.3208524677872395</v>
      </c>
      <c r="E28" s="101">
        <f t="shared" si="7"/>
        <v>7.9634575026856913</v>
      </c>
      <c r="F28" s="101">
        <f t="shared" si="7"/>
        <v>4.5755037651815549</v>
      </c>
      <c r="G28" s="101">
        <f t="shared" si="7"/>
        <v>2.424704306170403</v>
      </c>
      <c r="H28" s="126">
        <f t="shared" ref="H28" si="8">IF((H7/H$44)/(10^6)=0,"",(H7/H$44)/(10^6))</f>
        <v>1.7016007232503724E-2</v>
      </c>
      <c r="I28" s="104">
        <f t="shared" si="6"/>
        <v>29.826969883365781</v>
      </c>
      <c r="J28" s="13"/>
    </row>
    <row r="29" spans="1:10" ht="16.5">
      <c r="A29" s="2"/>
      <c r="B29" s="21" t="s">
        <v>18</v>
      </c>
      <c r="C29" s="101" t="str">
        <f t="shared" ref="C29:G29" si="9">IF((C8/C$44)/(10^6)=0,"",(C8/C$44)/(10^6))</f>
        <v/>
      </c>
      <c r="D29" s="101">
        <f t="shared" si="9"/>
        <v>0.40896100584065276</v>
      </c>
      <c r="E29" s="101">
        <f t="shared" si="9"/>
        <v>4.3526002624245344E-4</v>
      </c>
      <c r="F29" s="101">
        <f t="shared" si="9"/>
        <v>4.283066817031405E-2</v>
      </c>
      <c r="G29" s="101">
        <f t="shared" si="9"/>
        <v>0.51688917161069203</v>
      </c>
      <c r="H29" s="126" t="str">
        <f t="shared" ref="H29" si="10">IF((H8/H$44)/(10^6)=0,"",(H8/H$44)/(10^6))</f>
        <v/>
      </c>
      <c r="I29" s="104">
        <f t="shared" si="6"/>
        <v>0.96911610564790129</v>
      </c>
      <c r="J29" s="13"/>
    </row>
    <row r="30" spans="1:10" ht="17.25" thickBot="1">
      <c r="A30" s="2"/>
      <c r="B30" s="24" t="s">
        <v>34</v>
      </c>
      <c r="C30" s="101">
        <f t="shared" ref="C30:G30" si="11">IF((C9/C$44)/(10^6)=0,"",(C9/C$44)/(10^6))</f>
        <v>108.16778972819567</v>
      </c>
      <c r="D30" s="101">
        <f t="shared" si="11"/>
        <v>34.485690097641445</v>
      </c>
      <c r="E30" s="101">
        <f t="shared" si="11"/>
        <v>27.405583696380369</v>
      </c>
      <c r="F30" s="101">
        <f t="shared" si="11"/>
        <v>13.283025969099006</v>
      </c>
      <c r="G30" s="101">
        <f t="shared" si="11"/>
        <v>6.7446111464513354</v>
      </c>
      <c r="H30" s="127">
        <f t="shared" ref="H30" si="12">IF((H9/H$44)/(10^6)=0,"",(H9/H$44)/(10^6))</f>
        <v>5.1040151031695388E-2</v>
      </c>
      <c r="I30" s="105">
        <f t="shared" si="6"/>
        <v>190.13774078879953</v>
      </c>
      <c r="J30" s="13"/>
    </row>
    <row r="31" spans="1:10" ht="17.25" thickBot="1">
      <c r="A31" s="2"/>
      <c r="B31" s="37" t="s">
        <v>35</v>
      </c>
      <c r="C31" s="99" t="str">
        <f t="shared" ref="C31:G31" si="13">IF((C10/C$44)/(10^6)=0,"",(C10/C$44)/(10^6))</f>
        <v/>
      </c>
      <c r="D31" s="99" t="str">
        <f t="shared" si="13"/>
        <v/>
      </c>
      <c r="E31" s="99">
        <f t="shared" si="13"/>
        <v>2.3025651799907246E-2</v>
      </c>
      <c r="F31" s="99">
        <f t="shared" si="13"/>
        <v>1.6911511737284394E-2</v>
      </c>
      <c r="G31" s="99">
        <f t="shared" si="13"/>
        <v>9.8391307170026865E-2</v>
      </c>
      <c r="H31" s="125">
        <f t="shared" ref="H31" si="14">IF((H10/H$44)/(10^6)=0,"",(H10/H$44)/(10^6))</f>
        <v>8.3026483726866621E-3</v>
      </c>
      <c r="I31" s="100">
        <f t="shared" si="6"/>
        <v>0.14663111907990514</v>
      </c>
      <c r="J31" s="13"/>
    </row>
    <row r="32" spans="1:10" ht="16.5">
      <c r="A32" s="2"/>
      <c r="B32" s="21" t="s">
        <v>47</v>
      </c>
      <c r="C32" s="101" t="str">
        <f t="shared" ref="C32:G32" si="15">IF((C11/C$44)/(10^6)=0,"",(C11/C$44)/(10^6))</f>
        <v/>
      </c>
      <c r="D32" s="101" t="str">
        <f t="shared" si="15"/>
        <v/>
      </c>
      <c r="E32" s="101">
        <f t="shared" si="15"/>
        <v>1.9905151898349477E-3</v>
      </c>
      <c r="F32" s="101">
        <f t="shared" si="15"/>
        <v>3.2013137859173376E-3</v>
      </c>
      <c r="G32" s="101">
        <f t="shared" si="15"/>
        <v>3.3817393449220419E-2</v>
      </c>
      <c r="H32" s="126" t="str">
        <f t="shared" ref="H32" si="16">IF((H11/H$44)/(10^6)=0,"",(H11/H$44)/(10^6))</f>
        <v/>
      </c>
      <c r="I32" s="102">
        <f t="shared" si="6"/>
        <v>3.9009222424972706E-2</v>
      </c>
      <c r="J32" s="13"/>
    </row>
    <row r="33" spans="1:10" ht="16.5">
      <c r="A33" s="2"/>
      <c r="B33" s="21" t="s">
        <v>48</v>
      </c>
      <c r="C33" s="103" t="str">
        <f t="shared" ref="C33:G33" si="17">IF((C12/C$44)/(10^6)=0,"",(C12/C$44)/(10^6))</f>
        <v/>
      </c>
      <c r="D33" s="103" t="str">
        <f t="shared" si="17"/>
        <v/>
      </c>
      <c r="E33" s="101">
        <f t="shared" si="17"/>
        <v>6.2495622954350559E-4</v>
      </c>
      <c r="F33" s="101">
        <f t="shared" si="17"/>
        <v>7.5277646410734796E-4</v>
      </c>
      <c r="G33" s="101">
        <f t="shared" si="17"/>
        <v>2.2900466058237805E-3</v>
      </c>
      <c r="H33" s="126" t="str">
        <f t="shared" ref="H33" si="18">IF((H12/H$44)/(10^6)=0,"",(H12/H$44)/(10^6))</f>
        <v/>
      </c>
      <c r="I33" s="104">
        <f t="shared" si="6"/>
        <v>3.6677792994746338E-3</v>
      </c>
      <c r="J33" s="13"/>
    </row>
    <row r="34" spans="1:10" ht="16.5">
      <c r="A34" s="2"/>
      <c r="B34" s="21" t="s">
        <v>49</v>
      </c>
      <c r="C34" s="103" t="str">
        <f t="shared" ref="C34:G34" si="19">IF((C13/C$44)/(10^6)=0,"",(C13/C$44)/(10^6))</f>
        <v/>
      </c>
      <c r="D34" s="103" t="str">
        <f t="shared" si="19"/>
        <v/>
      </c>
      <c r="E34" s="101" t="str">
        <f t="shared" si="19"/>
        <v/>
      </c>
      <c r="F34" s="101" t="str">
        <f t="shared" si="19"/>
        <v/>
      </c>
      <c r="G34" s="101">
        <f t="shared" si="19"/>
        <v>7.7892741694686398E-4</v>
      </c>
      <c r="H34" s="126" t="str">
        <f t="shared" ref="H34" si="20">IF((H13/H$44)/(10^6)=0,"",(H13/H$44)/(10^6))</f>
        <v/>
      </c>
      <c r="I34" s="104">
        <f t="shared" si="6"/>
        <v>7.7892741694686398E-4</v>
      </c>
      <c r="J34" s="13"/>
    </row>
    <row r="35" spans="1:10" ht="16.5">
      <c r="A35" s="2"/>
      <c r="B35" s="21" t="s">
        <v>19</v>
      </c>
      <c r="C35" s="103" t="str">
        <f t="shared" ref="C35:G35" si="21">IF((C14/C$44)/(10^6)=0,"",(C14/C$44)/(10^6))</f>
        <v/>
      </c>
      <c r="D35" s="103" t="str">
        <f t="shared" si="21"/>
        <v/>
      </c>
      <c r="E35" s="101">
        <f t="shared" si="21"/>
        <v>2.838307639249514E-3</v>
      </c>
      <c r="F35" s="101">
        <f t="shared" si="21"/>
        <v>5.7321186356998448E-3</v>
      </c>
      <c r="G35" s="101">
        <f t="shared" si="21"/>
        <v>2.3728725544924636E-2</v>
      </c>
      <c r="H35" s="126" t="str">
        <f t="shared" ref="H35" si="22">IF((H14/H$44)/(10^6)=0,"",(H14/H$44)/(10^6))</f>
        <v/>
      </c>
      <c r="I35" s="104">
        <f t="shared" si="6"/>
        <v>3.2299151819873993E-2</v>
      </c>
      <c r="J35" s="13"/>
    </row>
    <row r="36" spans="1:10" ht="16.5">
      <c r="A36" s="2"/>
      <c r="B36" s="21" t="s">
        <v>50</v>
      </c>
      <c r="C36" s="103" t="str">
        <f t="shared" ref="C36:G36" si="23">IF((C15/C$44)/(10^6)=0,"",(C15/C$44)/(10^6))</f>
        <v/>
      </c>
      <c r="D36" s="103" t="str">
        <f t="shared" si="23"/>
        <v/>
      </c>
      <c r="E36" s="101">
        <f t="shared" si="23"/>
        <v>1.5787755900257538E-4</v>
      </c>
      <c r="F36" s="101">
        <f t="shared" si="23"/>
        <v>4.4485788973137028E-4</v>
      </c>
      <c r="G36" s="101">
        <f t="shared" si="23"/>
        <v>1.324176608809669E-3</v>
      </c>
      <c r="H36" s="126" t="str">
        <f t="shared" ref="H36" si="24">IF((H15/H$44)/(10^6)=0,"",(H15/H$44)/(10^6))</f>
        <v/>
      </c>
      <c r="I36" s="104">
        <f t="shared" si="6"/>
        <v>1.9269120575436146E-3</v>
      </c>
      <c r="J36" s="13"/>
    </row>
    <row r="37" spans="1:10" ht="16.5">
      <c r="A37" s="2"/>
      <c r="B37" s="21" t="s">
        <v>51</v>
      </c>
      <c r="C37" s="103" t="str">
        <f t="shared" ref="C37:G37" si="25">IF((C16/C$44)/(10^6)=0,"",(C16/C$44)/(10^6))</f>
        <v/>
      </c>
      <c r="D37" s="103" t="str">
        <f t="shared" si="25"/>
        <v/>
      </c>
      <c r="E37" s="101" t="str">
        <f t="shared" si="25"/>
        <v/>
      </c>
      <c r="F37" s="101">
        <f t="shared" si="25"/>
        <v>3.2584801035230045E-4</v>
      </c>
      <c r="G37" s="101">
        <f t="shared" si="25"/>
        <v>9.0526944397564552E-3</v>
      </c>
      <c r="H37" s="126">
        <f t="shared" ref="H37" si="26">IF((H16/H$44)/(10^6)=0,"",(H16/H$44)/(10^6))</f>
        <v>8.3026483726866621E-3</v>
      </c>
      <c r="I37" s="104">
        <f t="shared" si="6"/>
        <v>1.7681190822795418E-2</v>
      </c>
      <c r="J37" s="13"/>
    </row>
    <row r="38" spans="1:10" ht="16.5">
      <c r="A38" s="2"/>
      <c r="B38" s="21" t="s">
        <v>52</v>
      </c>
      <c r="C38" s="103" t="str">
        <f t="shared" ref="C38:G38" si="27">IF((C17/C$44)/(10^6)=0,"",(C17/C$44)/(10^6))</f>
        <v/>
      </c>
      <c r="D38" s="103" t="str">
        <f t="shared" si="27"/>
        <v/>
      </c>
      <c r="E38" s="101">
        <f t="shared" si="27"/>
        <v>6.1791595808078619E-3</v>
      </c>
      <c r="F38" s="101">
        <f t="shared" si="27"/>
        <v>3.299016219643386E-3</v>
      </c>
      <c r="G38" s="101">
        <f t="shared" si="27"/>
        <v>2.3097794337197677E-2</v>
      </c>
      <c r="H38" s="126" t="str">
        <f t="shared" ref="H38" si="28">IF((H17/H$44)/(10^6)=0,"",(H17/H$44)/(10^6))</f>
        <v/>
      </c>
      <c r="I38" s="104">
        <f t="shared" si="6"/>
        <v>3.257597013764893E-2</v>
      </c>
      <c r="J38" s="13"/>
    </row>
    <row r="39" spans="1:10" ht="16.5">
      <c r="A39" s="2"/>
      <c r="B39" s="21" t="s">
        <v>53</v>
      </c>
      <c r="C39" s="103" t="str">
        <f t="shared" ref="C39:G39" si="29">IF((C18/C$44)/(10^6)=0,"",(C18/C$44)/(10^6))</f>
        <v/>
      </c>
      <c r="D39" s="103" t="str">
        <f t="shared" si="29"/>
        <v/>
      </c>
      <c r="E39" s="101">
        <f t="shared" si="29"/>
        <v>1.123483560146884E-2</v>
      </c>
      <c r="F39" s="101">
        <f t="shared" si="29"/>
        <v>8.6061292686349206E-4</v>
      </c>
      <c r="G39" s="101">
        <f t="shared" si="29"/>
        <v>4.3015487673473615E-3</v>
      </c>
      <c r="H39" s="126" t="str">
        <f t="shared" ref="H39" si="30">IF((H18/H$44)/(10^6)=0,"",(H18/H$44)/(10^6))</f>
        <v/>
      </c>
      <c r="I39" s="104">
        <f t="shared" si="6"/>
        <v>1.6396997295679692E-2</v>
      </c>
      <c r="J39" s="13"/>
    </row>
    <row r="40" spans="1:10" ht="17.25" thickBot="1">
      <c r="A40" s="2"/>
      <c r="B40" s="24" t="s">
        <v>20</v>
      </c>
      <c r="C40" s="103" t="str">
        <f t="shared" ref="C40:G40" si="31">IF((C19/C$44)/(10^6)=0,"",(C19/C$44)/(10^6))</f>
        <v/>
      </c>
      <c r="D40" s="103" t="str">
        <f t="shared" si="31"/>
        <v/>
      </c>
      <c r="E40" s="101" t="str">
        <f t="shared" si="31"/>
        <v/>
      </c>
      <c r="F40" s="101">
        <f t="shared" si="31"/>
        <v>2.2949678049693119E-3</v>
      </c>
      <c r="G40" s="101" t="str">
        <f t="shared" si="31"/>
        <v/>
      </c>
      <c r="H40" s="126" t="str">
        <f t="shared" ref="H40" si="32">IF((H19/H$44)/(10^6)=0,"",(H19/H$44)/(10^6))</f>
        <v/>
      </c>
      <c r="I40" s="104">
        <f t="shared" si="6"/>
        <v>2.2949678049693119E-3</v>
      </c>
      <c r="J40" s="13"/>
    </row>
    <row r="41" spans="1:10" ht="17.25" thickBot="1">
      <c r="A41" s="2"/>
      <c r="B41" s="40" t="s">
        <v>11</v>
      </c>
      <c r="C41" s="106">
        <f t="shared" ref="C41:G41" si="33">IF((C20/C$44)/(10^6)=0,"",(C20/C$44)/(10^6))</f>
        <v>142.46857474461231</v>
      </c>
      <c r="D41" s="106">
        <f t="shared" si="33"/>
        <v>88.8553002630523</v>
      </c>
      <c r="E41" s="106">
        <f t="shared" si="33"/>
        <v>48.451669197094574</v>
      </c>
      <c r="F41" s="106">
        <f t="shared" si="33"/>
        <v>23.005985833147108</v>
      </c>
      <c r="G41" s="106">
        <f t="shared" si="33"/>
        <v>9.7845959314024586</v>
      </c>
      <c r="H41" s="128">
        <f t="shared" ref="H41" si="34">IF((H20/H$44)/(10^6)=0,"",(H20/H$44)/(10^6))</f>
        <v>7.6358806636885768E-2</v>
      </c>
      <c r="I41" s="107">
        <f t="shared" si="6"/>
        <v>312.64248477594566</v>
      </c>
      <c r="J41" s="13"/>
    </row>
    <row r="42" spans="1:10" ht="16.5">
      <c r="A42" s="2"/>
      <c r="B42" s="6"/>
      <c r="C42" s="13"/>
      <c r="D42" s="13"/>
      <c r="E42" s="13"/>
      <c r="F42" s="13"/>
      <c r="G42" s="13"/>
      <c r="H42" s="13"/>
      <c r="I42" s="13"/>
      <c r="J42" s="13"/>
    </row>
    <row r="43" spans="1:10" ht="16.5">
      <c r="A43" s="2"/>
      <c r="B43" s="58" t="s">
        <v>38</v>
      </c>
      <c r="C43" s="59">
        <v>2015</v>
      </c>
      <c r="D43" s="59">
        <v>2016</v>
      </c>
      <c r="E43" s="59">
        <v>2017</v>
      </c>
      <c r="F43" s="59">
        <v>2018</v>
      </c>
      <c r="G43" s="59">
        <v>2019</v>
      </c>
      <c r="H43" s="129">
        <v>2020</v>
      </c>
      <c r="I43" s="13"/>
      <c r="J43" s="13"/>
    </row>
    <row r="44" spans="1:10" ht="16.5">
      <c r="A44" s="2"/>
      <c r="B44" s="58" t="s">
        <v>37</v>
      </c>
      <c r="C44" s="60">
        <v>15.868033333333335</v>
      </c>
      <c r="D44" s="60">
        <v>18.690833333333334</v>
      </c>
      <c r="E44" s="60">
        <v>18.919724999999996</v>
      </c>
      <c r="F44" s="60">
        <v>19.242100000000001</v>
      </c>
      <c r="G44" s="60">
        <v>19.257250000000003</v>
      </c>
      <c r="H44" s="60">
        <v>18.803999999999998</v>
      </c>
      <c r="I44" s="13"/>
      <c r="J44" s="13"/>
    </row>
    <row r="45" spans="1:10" ht="16.5">
      <c r="A45" s="2"/>
      <c r="B45" s="28"/>
      <c r="C45" s="29"/>
      <c r="D45" s="13"/>
      <c r="E45" s="13"/>
      <c r="F45" s="13"/>
      <c r="G45" s="13"/>
      <c r="H45" s="13"/>
      <c r="I45" s="13"/>
      <c r="J45" s="13"/>
    </row>
    <row r="46" spans="1:10" ht="16.5">
      <c r="A46" s="2"/>
      <c r="B46" s="61" t="s">
        <v>26</v>
      </c>
      <c r="C46" s="29"/>
      <c r="D46" s="13"/>
      <c r="E46" s="13"/>
      <c r="F46" s="13"/>
      <c r="G46" s="13"/>
      <c r="H46" s="13"/>
      <c r="I46" s="13"/>
      <c r="J46" s="13"/>
    </row>
    <row r="47" spans="1:10" ht="15.75">
      <c r="A47" s="2"/>
      <c r="B47" s="61" t="s">
        <v>65</v>
      </c>
      <c r="C47" s="62"/>
      <c r="D47" s="63"/>
      <c r="E47" s="63"/>
      <c r="F47" s="63"/>
      <c r="G47" s="63"/>
      <c r="H47" s="63"/>
      <c r="I47" s="63"/>
      <c r="J47" s="63"/>
    </row>
    <row r="48" spans="1:10" ht="38.25" customHeight="1">
      <c r="A48" s="2"/>
      <c r="B48" s="149" t="s">
        <v>39</v>
      </c>
      <c r="C48" s="149"/>
      <c r="D48" s="149"/>
      <c r="E48" s="149"/>
      <c r="F48" s="149"/>
      <c r="G48" s="149"/>
      <c r="H48" s="149"/>
      <c r="I48" s="149"/>
      <c r="J48" s="149"/>
    </row>
    <row r="49" spans="1:10" s="112" customFormat="1" ht="16.5">
      <c r="A49" s="110"/>
      <c r="B49" s="116"/>
      <c r="C49" s="117"/>
      <c r="D49" s="111"/>
      <c r="E49" s="111"/>
      <c r="F49" s="111"/>
      <c r="G49" s="111"/>
      <c r="H49" s="111"/>
      <c r="I49" s="111"/>
      <c r="J49" s="111"/>
    </row>
    <row r="50" spans="1:10" s="64" customFormat="1" ht="16.5">
      <c r="A50" s="45"/>
      <c r="C50" s="65" t="s">
        <v>30</v>
      </c>
      <c r="D50" s="74"/>
      <c r="E50" s="74"/>
      <c r="F50" s="74"/>
      <c r="G50" s="74"/>
      <c r="H50" s="74"/>
      <c r="I50" s="74"/>
      <c r="J50" s="74"/>
    </row>
    <row r="51" spans="1:10" s="64" customFormat="1" ht="16.5">
      <c r="A51" s="45"/>
      <c r="B51" s="43" t="s">
        <v>16</v>
      </c>
      <c r="C51" s="44">
        <f>+I27</f>
        <v>91.562026879052539</v>
      </c>
      <c r="D51" s="74"/>
      <c r="E51" s="74"/>
      <c r="F51" s="74"/>
      <c r="G51" s="74"/>
      <c r="H51" s="74"/>
      <c r="I51" s="74"/>
      <c r="J51" s="74"/>
    </row>
    <row r="52" spans="1:10" s="64" customFormat="1" ht="16.5">
      <c r="A52" s="45"/>
      <c r="B52" s="43" t="s">
        <v>17</v>
      </c>
      <c r="C52" s="44">
        <f>+I28</f>
        <v>29.826969883365781</v>
      </c>
      <c r="D52" s="74"/>
      <c r="E52" s="74"/>
      <c r="F52" s="74"/>
      <c r="G52" s="74"/>
      <c r="H52" s="74"/>
      <c r="I52" s="74"/>
      <c r="J52" s="74"/>
    </row>
    <row r="53" spans="1:10" s="64" customFormat="1" ht="16.5">
      <c r="A53" s="45"/>
      <c r="B53" s="43" t="s">
        <v>18</v>
      </c>
      <c r="C53" s="44">
        <f>+I29</f>
        <v>0.96911610564790129</v>
      </c>
      <c r="D53" s="74"/>
      <c r="E53" s="74"/>
      <c r="F53" s="74"/>
      <c r="G53" s="74"/>
      <c r="H53" s="74"/>
      <c r="I53" s="74"/>
      <c r="J53" s="74"/>
    </row>
    <row r="54" spans="1:10" s="64" customFormat="1" ht="16.5">
      <c r="A54" s="45"/>
      <c r="B54" s="43" t="s">
        <v>34</v>
      </c>
      <c r="C54" s="44">
        <f>+I30</f>
        <v>190.13774078879953</v>
      </c>
      <c r="D54" s="46"/>
      <c r="E54" s="46"/>
      <c r="F54" s="46"/>
      <c r="G54" s="46"/>
      <c r="H54" s="46"/>
      <c r="I54" s="46"/>
      <c r="J54" s="46"/>
    </row>
    <row r="55" spans="1:10" s="64" customFormat="1" ht="16.5">
      <c r="A55" s="45"/>
      <c r="B55" s="27" t="s">
        <v>35</v>
      </c>
      <c r="C55" s="44">
        <f>+I31</f>
        <v>0.14663111907990514</v>
      </c>
      <c r="D55" s="46"/>
      <c r="E55" s="46"/>
      <c r="F55" s="46"/>
      <c r="G55" s="46"/>
      <c r="H55" s="46"/>
      <c r="I55" s="46"/>
      <c r="J55" s="46"/>
    </row>
    <row r="56" spans="1:10" s="64" customFormat="1">
      <c r="A56" s="45"/>
      <c r="B56" s="45"/>
      <c r="C56" s="46">
        <f>+SUM(C51:C55)</f>
        <v>312.64248477594566</v>
      </c>
      <c r="D56" s="46"/>
      <c r="E56" s="46"/>
      <c r="F56" s="46"/>
      <c r="G56" s="46"/>
      <c r="H56" s="46"/>
      <c r="I56" s="46"/>
      <c r="J56" s="46"/>
    </row>
    <row r="57" spans="1:10" s="64" customFormat="1">
      <c r="A57" s="45"/>
      <c r="B57" s="45"/>
      <c r="C57" s="46"/>
      <c r="D57" s="46"/>
      <c r="E57" s="46"/>
      <c r="F57" s="46"/>
      <c r="G57" s="46"/>
      <c r="H57" s="46"/>
      <c r="I57" s="46"/>
      <c r="J57" s="46"/>
    </row>
    <row r="58" spans="1:10">
      <c r="A58" s="56"/>
      <c r="B58" s="114"/>
      <c r="C58" s="113"/>
      <c r="D58" s="57"/>
      <c r="E58" s="57"/>
      <c r="F58" s="57"/>
      <c r="G58" s="57"/>
      <c r="H58" s="57"/>
      <c r="I58" s="57"/>
      <c r="J58" s="57"/>
    </row>
    <row r="59" spans="1:10">
      <c r="A59" s="56"/>
      <c r="B59" s="56"/>
      <c r="C59" s="57"/>
      <c r="D59" s="57"/>
      <c r="E59" s="57"/>
      <c r="F59" s="57"/>
      <c r="G59" s="57"/>
      <c r="H59" s="57"/>
      <c r="I59" s="57"/>
      <c r="J59" s="57"/>
    </row>
    <row r="60" spans="1:10">
      <c r="A60" s="56"/>
      <c r="B60" s="56"/>
      <c r="C60" s="57"/>
      <c r="D60" s="57"/>
      <c r="E60" s="57"/>
      <c r="F60" s="57"/>
      <c r="G60" s="57"/>
      <c r="H60" s="57"/>
      <c r="I60" s="57"/>
      <c r="J60" s="57"/>
    </row>
    <row r="61" spans="1:10">
      <c r="A61" s="56"/>
      <c r="B61" s="56"/>
      <c r="C61" s="57"/>
      <c r="D61" s="57"/>
      <c r="E61" s="57"/>
      <c r="F61" s="57"/>
      <c r="G61" s="57"/>
      <c r="H61" s="57"/>
      <c r="I61" s="57"/>
      <c r="J61" s="57"/>
    </row>
    <row r="62" spans="1:10">
      <c r="A62" s="56"/>
      <c r="B62" s="56"/>
      <c r="C62" s="57"/>
      <c r="D62" s="57"/>
      <c r="E62" s="57"/>
      <c r="F62" s="57"/>
      <c r="G62" s="57"/>
      <c r="H62" s="57"/>
      <c r="I62" s="57"/>
      <c r="J62" s="57"/>
    </row>
    <row r="63" spans="1:10">
      <c r="A63" s="56"/>
      <c r="B63" s="56"/>
      <c r="C63" s="57"/>
      <c r="D63" s="57"/>
      <c r="E63" s="57"/>
      <c r="F63" s="57"/>
      <c r="G63" s="57"/>
      <c r="H63" s="57"/>
      <c r="I63" s="57"/>
      <c r="J63" s="57"/>
    </row>
  </sheetData>
  <mergeCells count="3">
    <mergeCell ref="B1:I1"/>
    <mergeCell ref="B48:J48"/>
    <mergeCell ref="B2:I2"/>
  </mergeCells>
  <pageMargins left="0.7" right="0.7" top="0.75" bottom="0.75" header="0.3" footer="0.3"/>
  <pageSetup orientation="portrait" r:id="rId1"/>
  <ignoredErrors>
    <ignoredError sqref="C20:D20"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vt:lpstr>
      <vt:lpstr>Inversiones en información</vt:lpstr>
      <vt:lpstr>Ingresos al CNIH</vt:lpstr>
      <vt:lpstr>Reporte!Área_de_impresión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estadistica@cnh.gob.mx</dc:creator>
  <cp:lastModifiedBy>Lilian Andrea Medrano Gonzalez</cp:lastModifiedBy>
  <cp:lastPrinted>2020-02-17T16:58:56Z</cp:lastPrinted>
  <dcterms:created xsi:type="dcterms:W3CDTF">2019-03-26T19:25:57Z</dcterms:created>
  <dcterms:modified xsi:type="dcterms:W3CDTF">2020-02-21T20:19:21Z</dcterms:modified>
</cp:coreProperties>
</file>